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汇总表" sheetId="5" r:id="rId1"/>
    <sheet name="植保" sheetId="1" r:id="rId2"/>
    <sheet name="植检" sheetId="2" r:id="rId3"/>
    <sheet name="生信" sheetId="3" r:id="rId4"/>
  </sheets>
  <definedNames>
    <definedName name="_xlnm.Print_Titles" localSheetId="1">植保!$1:$1</definedName>
    <definedName name="_xlnm.Print_Area" localSheetId="2">植检!$A$1:$W$9</definedName>
    <definedName name="_xlnm.Print_Titles" localSheetId="2">植检!$1:$1</definedName>
    <definedName name="_xlnm.Print_Area" localSheetId="3">生信!$A$1:$W$11</definedName>
    <definedName name="_xlnm.Print_Titles" localSheetId="3">生信!$1:$1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<sst xmlns="http://schemas.openxmlformats.org/spreadsheetml/2006/main" count="880" uniqueCount="236">
  <si>
    <t>序号</t>
  </si>
  <si>
    <t>专业</t>
  </si>
  <si>
    <t>专业、班级</t>
  </si>
  <si>
    <t>姓名</t>
  </si>
  <si>
    <t>学分加权平均分</t>
  </si>
  <si>
    <t>学分加权平均分专业排名</t>
  </si>
  <si>
    <t>课程平均成绩</t>
  </si>
  <si>
    <t>参军入伍服兵役</t>
  </si>
  <si>
    <t>志愿服务情况</t>
  </si>
  <si>
    <t>志愿服务加分</t>
  </si>
  <si>
    <t>志愿服务赋分</t>
  </si>
  <si>
    <t>国际组织实习</t>
  </si>
  <si>
    <t>国际组织实习得分</t>
  </si>
  <si>
    <t>科研成果</t>
  </si>
  <si>
    <t>科研成果得分</t>
  </si>
  <si>
    <t>竞赛获奖</t>
  </si>
  <si>
    <t>竞赛获奖得分</t>
  </si>
  <si>
    <t>赋分</t>
  </si>
  <si>
    <t>联系电话</t>
  </si>
  <si>
    <t>十项荣誉</t>
  </si>
  <si>
    <t>荣誉加分</t>
  </si>
  <si>
    <t>qq号</t>
  </si>
  <si>
    <t>测评总分</t>
  </si>
  <si>
    <t>其他测评总分</t>
  </si>
  <si>
    <t>综合评价成绩</t>
  </si>
  <si>
    <t>排名</t>
  </si>
  <si>
    <t>1</t>
  </si>
  <si>
    <t>植物保护</t>
  </si>
  <si>
    <t>23级植保一班</t>
  </si>
  <si>
    <t>李粲</t>
  </si>
  <si>
    <t>91.44</t>
  </si>
  <si>
    <t>1/142</t>
  </si>
  <si>
    <t>无</t>
  </si>
  <si>
    <t>1、2023.10.8 120周年校庆服务志愿者 湖南农业大学植物保护学院 +1
2、2024.7.3 “乔迁今日始，寝换情不换”搬寝活动 湖南农业大学植物保护学院 +1
3、2025.6.25“‘寝’心相助，‘移’路有你”搬寝活动 湖南农业大学植物保护学院 +1
4、2025.7.19爱心托管班志愿活动 禧和社区 +1
5、2025.7.20爱心托管班志愿活动 禧和社区 +1
6、2025.7.21爱心托管班志愿活动 禧和社区 +1
7、2025.7.22爱心托管班志愿活动 禧和社区 +1
8、2026.8.8 生命通道守护者 交通秩序维护活动 神仙坳社区 +1
9、2026.8.7 生命通道守护者 交通秩序维护活动 神仙坳社区 +1
10、2026.8.5 党群同心合伙同行 清凉一夏 致敬城市守护者活动 龚家桥社区 +1
11、2026.8.6  防患于未“燃” 消防宣传活动  龚家桥社区 +1
12、2026.8.4楼道不堆物，火场不迷路 楼道清理活动 龚家桥社区 +1
13、2026.8.4还路于民 街道清理活动 禧和社区龚家桥社区 +1
14、湖南省主要农作物重大病虫疫情防控技术研讨会志愿服务活动 湖南农业大学植物保护学院 +1
15、“博士团”暑期三下乡志愿服务活动 湖南农业大学植物保护学院 
16.8.28 安徽省夏季玉米高温干旱受灾情况调查 +1
17.8.30安徽省科学用药大讲堂培训志愿者 +1</t>
  </si>
  <si>
    <t>1.大学生创新创业训练平台截图省级项目：日本看麦娘抗精噁唑禾草灵抗性基因挖掘及化学防控优化1.宋嘉瑞2.程士桓3.王梓孚4.郑昕熠5.李粲 2025.06 +1</t>
  </si>
  <si>
    <r>
      <rPr>
        <sz val="10"/>
        <rFont val="汉仪中简黑简"/>
        <charset val="134"/>
      </rPr>
      <t>1.全国植保能力大赛团体1谢齐衡</t>
    </r>
    <r>
      <rPr>
        <b/>
        <sz val="10"/>
        <rFont val="汉仪中简黑简"/>
        <charset val="134"/>
      </rPr>
      <t>2李粲</t>
    </r>
    <r>
      <rPr>
        <sz val="10"/>
        <rFont val="汉仪中简黑简"/>
        <charset val="134"/>
      </rPr>
      <t>3贾梦娇4宋嘉瑞5刘媛6张涵之7申梦婷，二等奖（不分先后）；植物保护专业教学创新联盟、中国植物病理学会、北京昆虫学会、浙江省昆虫学院、浙江省植物病理学会、浙江大学农业与生物技术学院，2025.11.8 12*1/2=6
2.全国植保能力大赛项目四；</t>
    </r>
    <r>
      <rPr>
        <b/>
        <sz val="10"/>
        <rFont val="汉仪中简黑简"/>
        <charset val="134"/>
      </rPr>
      <t>李粲</t>
    </r>
    <r>
      <rPr>
        <sz val="10"/>
        <rFont val="汉仪中简黑简"/>
        <charset val="134"/>
      </rPr>
      <t>；三等奖；植物保护专业教学创新联盟、中国植物病理学会、北京昆虫学会、浙江省昆虫学院、浙江省植物病理学会、浙江大学农业与生物技术学院，2025.11.8 +6
3.全国植保能力大赛项目五；</t>
    </r>
    <r>
      <rPr>
        <b/>
        <sz val="10"/>
        <rFont val="汉仪中简黑简"/>
        <charset val="134"/>
      </rPr>
      <t>李粲</t>
    </r>
    <r>
      <rPr>
        <sz val="10"/>
        <rFont val="汉仪中简黑简"/>
        <charset val="134"/>
      </rPr>
      <t>；二等奖；植物保护专业教学创新联盟、中国植物病理学会、北京昆虫学会、浙江省昆虫学院、浙江省植物病理学会、浙江大学农业与生物技术学院，2025.11.8 +12
4.第十届全国大学生生命科学竞赛：日本看麦娘非靶标抗性机制解析及化学防控优化；1.宋嘉瑞2李静迩</t>
    </r>
    <r>
      <rPr>
        <b/>
        <sz val="10"/>
        <rFont val="汉仪中简黑简"/>
        <charset val="134"/>
      </rPr>
      <t>3李粲</t>
    </r>
    <r>
      <rPr>
        <sz val="10"/>
        <rFont val="汉仪中简黑简"/>
        <charset val="134"/>
      </rPr>
      <t>4谢齐衡5胡凯航6萧茵祈；二等奖 全国大学生生命科学竞赛委员会，2025.7 12*1/3=4
5.第十九届“挑战杯”全国大学生课外学术科技作品竞赛：恶性杂草日本看麦娘抗性机制解析及化学防控优化；1.宋嘉瑞2邓匀婷3贺宇航</t>
    </r>
    <r>
      <rPr>
        <b/>
        <sz val="10"/>
        <rFont val="汉仪中简黑简"/>
        <charset val="134"/>
      </rPr>
      <t>4李粲</t>
    </r>
    <r>
      <rPr>
        <sz val="10"/>
        <rFont val="汉仪中简黑简"/>
        <charset val="134"/>
      </rPr>
      <t>5郑昕熠6张鑫7萧茵祈8胡婉澄；三等奖；第十九届挑战杯全国大学生课外学术科技作品竞赛全国组织委员会，2025.11 6*1/4=1.5
6.第十一届全国大学生生命科学竞赛：基于GSTU163介导的看麦娘属杂草治理创新及配套装备开发；1.宋嘉瑞2贾梦娇3谢齐衡4胡婉澄5</t>
    </r>
    <r>
      <rPr>
        <b/>
        <sz val="10"/>
        <rFont val="汉仪中简黑简"/>
        <charset val="134"/>
      </rPr>
      <t>李粲</t>
    </r>
    <r>
      <rPr>
        <sz val="10"/>
        <rFont val="汉仪中简黑简"/>
        <charset val="134"/>
      </rPr>
      <t>；一等奖 全国大学生生命科学竞赛委员会，2026.8 16*1/5=3.2</t>
    </r>
  </si>
  <si>
    <t>32.7</t>
  </si>
  <si>
    <t>1、国家奖学金 中华人民共和国教育部2025.12 +20
2、湖南农业大学三好学生 湖南农业大学2024.12 +5
3、湖南农业大学三好学生标兵 湖南农业大学2025.12 +5
4、湖南农业大学优秀团干 共青团湖南农业大学委员会2025.4. +5</t>
  </si>
  <si>
    <t>2</t>
  </si>
  <si>
    <t>谢齐衡</t>
  </si>
  <si>
    <t>3/142</t>
  </si>
  <si>
    <t xml:space="preserve">1、 2026.03.22-松雅湖“河小青”志愿服务活动-长沙映善青年教育科技发展中心 +1
2、 2026.03.29-松雅湖“河小青”志愿服务活动-长沙映善青年教育科技发展中心 +1
3、 2026.04.12-松雅湖“河小青”志愿服务活动-长沙映善青年教育科技发展中心 +1
4、 2026.03.21-“小小应急救护员春日户外安全课”志愿服务活动-长沙市红十字会（长沙市红十字师资志愿服务队）+1
5、 2026.03.28-长沙市红十字生命健康安全体验教室值守服务志愿者-长沙市红十字会（长沙市红十字会志愿服务队） +1
6、 2026.03.31-长沙市红十字生命健康安全体验教室值守服务志愿者-长沙市红十字会（长沙市红十字会志愿服务队） +1
7、 2026.04.11-长沙市红十字生命健康安全体验馆清洁打扫志愿者-长沙市红十字会（长沙市红十字会志愿服务队）+1
8、 2026.04.11长沙市红十字生命健康安全体验馆值守服务志愿者-长沙市红十字会（长沙市红十字会志愿服务队）+1
9、 2026.04.04-湖南省地质博物馆志愿服务活动-湖南省地质博物馆志愿者办公室 +1
10、2026.04.15-长沙火车站红火炬雷锋志愿服务站志愿活动-长沙市湘楚青少年文化交流服务中心 +1
11、2026.08.29-爱尔眼科暑假科普志愿活动-长沙市天心区青年志愿者协会 +1
</t>
  </si>
  <si>
    <r>
      <rPr>
        <sz val="10"/>
        <rFont val="宋体"/>
        <charset val="134"/>
      </rPr>
      <t>1、2025.11.08-第五届全国大学生植物保护专业能力大赛“项目一：昆虫标本现场制作”-国家级 特等奖-</t>
    </r>
    <r>
      <rPr>
        <b/>
        <sz val="10"/>
        <rFont val="宋体"/>
        <charset val="134"/>
      </rPr>
      <t>谢齐衡</t>
    </r>
    <r>
      <rPr>
        <sz val="10"/>
        <rFont val="宋体"/>
        <charset val="134"/>
      </rPr>
      <t>-植物保护专业教学联盟、中国植物病理学会、北京昆虫学会、浙江省昆虫协会、浙江省植物病理学会、浙江大学农业与生物技术学院 +20
2、2025.11.08-第五届全国大学生植物保护专业能力大赛“项目八：植物保护专业知识视频制作与展示”- 国家级 一等奖-1刘媛、2</t>
    </r>
    <r>
      <rPr>
        <b/>
        <sz val="10"/>
        <rFont val="宋体"/>
        <charset val="134"/>
      </rPr>
      <t>谢齐衡</t>
    </r>
    <r>
      <rPr>
        <sz val="10"/>
        <rFont val="宋体"/>
        <charset val="134"/>
      </rPr>
      <t>、3李伊乐、4张涵之-植物保护专业教学联盟、中国植物病理学会、北京昆虫学会、浙江省昆虫协会、浙江省植物病理学会、浙江大学农业与生物技术学院 16*1/2=8
3、2025.11.08-第五届全国大学生植物保护专业能力大赛“项目九：植物保护专业知识动画制作与展示” -国家级 三等奖-1张涵之、2李伊乐、3</t>
    </r>
    <r>
      <rPr>
        <b/>
        <sz val="10"/>
        <rFont val="宋体"/>
        <charset val="134"/>
      </rPr>
      <t>谢齐衡</t>
    </r>
    <r>
      <rPr>
        <sz val="10"/>
        <rFont val="宋体"/>
        <charset val="134"/>
      </rPr>
      <t>、4刘媛-植物保护专业教学联盟、中国植物病理学会、北京昆虫学会、浙江省昆虫协会、浙江省植物病理学会、浙江大学农业与生物技术学院 6*1/3=2
4、2025.11.08-第五届全国大学生植物保护专业能力大赛 团体二等奖-国家级-1</t>
    </r>
    <r>
      <rPr>
        <b/>
        <sz val="10"/>
        <rFont val="宋体"/>
        <charset val="134"/>
      </rPr>
      <t>谢齐衡</t>
    </r>
    <r>
      <rPr>
        <sz val="10"/>
        <rFont val="宋体"/>
        <charset val="134"/>
      </rPr>
      <t>、2李粲、3贾梦娇、4宋嘉瑞、5刘媛、6张涵之、7申梦婷-植物保护专业教学联盟、中国植物病理学会、北京昆虫学会、浙江省昆虫协会、浙江省植物病理学会、浙江大学农业与生物技术学院 +12
5、2025.07-第十届全国大学生生命科学竞赛（创新创业类）二等奖-项目名称：日本看麦娘非靶标抗性机制解析及化学防控方案优化_团队成员：1宋嘉瑞；2李静迩；3李粲；4</t>
    </r>
    <r>
      <rPr>
        <b/>
        <sz val="10"/>
        <rFont val="宋体"/>
        <charset val="134"/>
      </rPr>
      <t>谢齐衡</t>
    </r>
    <r>
      <rPr>
        <sz val="10"/>
        <rFont val="宋体"/>
        <charset val="134"/>
      </rPr>
      <t>；5胡凯航；6萧茵祈-国家级-全国大学生生命科学竞赛委员会 12*1/4=3
6、2026.08-第十一届全国大学生生命科学竞赛（创新创业类）一等奖-项目名称：基于GSTU163介导抗性的看麦娘属杂草治理创新及配套装备开发-团队成员：1宋嘉瑞；2贾梦娇；3</t>
    </r>
    <r>
      <rPr>
        <b/>
        <sz val="10"/>
        <rFont val="宋体"/>
        <charset val="134"/>
      </rPr>
      <t>谢齐衡</t>
    </r>
    <r>
      <rPr>
        <sz val="10"/>
        <rFont val="宋体"/>
        <charset val="134"/>
      </rPr>
      <t xml:space="preserve">；4胡婉澄；5李粲-国家级-全国大学生生命科学竞赛委员会 16*1/3=5.33
</t>
    </r>
  </si>
  <si>
    <t>50.33</t>
  </si>
  <si>
    <t>15173327955</t>
  </si>
  <si>
    <t xml:space="preserve">1、 2026.04.30_湖南农业大学2025-2026学年 创新十佳_共青团湖南农业大学委员会
</t>
  </si>
  <si>
    <t>2542516396</t>
  </si>
  <si>
    <t>3</t>
  </si>
  <si>
    <t>23级植保三班</t>
  </si>
  <si>
    <t>徐晨阳</t>
  </si>
  <si>
    <t>8/142</t>
  </si>
  <si>
    <t>1、2023.08.24永兴村知识宣传志愿服务活动：永兴村村民居委会 +1
2、2023.10.31“墨彩浸书香”书画文创活动志愿服务：湖南农业大学图书馆 
3、2023.11.06.2023融媒体中心理论培训志愿服务：湖南农业大学图书馆
4、2023.11.09.2023融媒体中心理论培训志愿服务：湖南农业大学图书馆
5、2023.11.18“一校一书”阅读推广活动之中华经典诵读大赛志愿服务：湖南农业大学图书馆
6、2023.11.24“庆庆百廿湘农，怀赤子之心”推文制作志愿服务：湖南农业大学图书馆
7、2023.11.25“庆百廿湘农，怀赤子之心”朗诵比赛志愿服务：湖南农业大学图书馆
8、2023.11.28新闻评述活动志愿服务：湖南农业大学图书馆
9、2023.12.11图书馆志愿服务队成立大会志愿服务：湖南农业大学图书馆
10、2023.12.20图书馆暖冬助研活动志愿服务：湖南农业大学图书馆
11、2024.04.27芙蓉区图书馆志愿者服务活动：长沙市芙蓉区图书馆 +1
12、2024.05.11养老之行志愿服务活动：长沙青柠志愿服务队 +1
13、2024.07.27/28“文明旅游，青春行动”志愿服务：长沙岳麓山风景名胜区桔子洲 +2
14、2024.08.10长沙火车南站地区1月志愿服务活动：长沙火车南站地区综管办 +1
15、2024.08.30/31“文明旅游，青春行动”志愿服务：长沙岳麓山风景名胜区桔子洲 +2
16、2025.06.07长沙火车南站地区1月志愿服务活动：长沙火车南站地区综管办 +1
17、2025.06.08长沙火车南站地区1月志愿服务活动：长沙火车南站地区综管办 +1
18、2026.01.10长沙火车南站地区1月志愿服务活动：长沙火车南站地区综管办 +1
19、2026.01.11长沙火车南站地区1月志愿服务活动：长沙火车南站地区综管办 +1
20、2026.04.08“志愿同行，岐黄有我”志愿服务活动：长沙市中医医院 +1
21、2026.04.18“志愿同行，岐黄有我”志愿服务活动：长沙市中医医院 +1
22、2026.04.18“志愿同行，岐黄有我”志愿服务活动：长沙市中医医院 +1
23、2026.04.21“志愿同行，岐黄有我”志愿服务活动：长沙市中医医院 +1
24、2026.04.23长沙车站常态化服务（大学生志愿者）：长沙车站团委 +1
25、2026.04.25长沙火车南站地区1月志愿服务活动：长沙火车南站地区综管办 +1
26、2026.04.26东瑞社区亲子植物拓印志愿服务活动：长沙市芙蓉区东岸街道东瑞社区 +1
27、2026.04.29“志愿同行，岐黄有我”志愿服务活动：长沙市中医医院 +1
28、2026.05.03五一假期通泰街街道文旅志愿服务活动：长沙市开福区青年志愿者协会 +1
29、2026.05.04五一假期通泰街街道文旅志愿服务活动：长沙市开福区青年志愿者协会 +1
30、2026.05.05五一假期通泰街街道文旅志愿服务活动：长沙市开福区青年志愿者协会 +1
31、2026.05.28开福区计生协5.29会员日活动志愿服务：开福区青年志愿者协会 +1</t>
  </si>
  <si>
    <t>0.00</t>
  </si>
  <si>
    <t>1.校优秀团员，共青团湖南农业大学委员会（2024.4.30）+5
2.国家励志奖学金，湖南省教育厅（2024.12）+10
3.校三好学生标兵，湖南农业大学（2024.12）+5
4.国家励志奖学金，湖南省教育厅（2025.12）+10
5.校三好学生，湖南农业大学（2025.12）+5</t>
  </si>
  <si>
    <t>4</t>
  </si>
  <si>
    <t>邹嘉瑜</t>
  </si>
  <si>
    <t>2/142</t>
  </si>
  <si>
    <t>1.2026.04.18，紫凤社区“书香润初心，阅读砺前行”志愿服务活动 +1
2.2026.04.02，陈家湖社区志愿服务活动 +1
3.2026.04.16，陈家湖社区志愿服务活动 +1
4.2026.04.18，东塘街道邻聚力系列志愿服务活动 +1
5.2025.10.29，开福寺路社区“九九重阳节，浓浓敬老情”重阳主题志愿服务活动 +1
6.2026.03.29，长沙火车南站“复兴号”志愿服务活动 +1
7.2026.04.26，天心区“爱心小推车”志愿服务活动 +1
8.2026.05.01，天心区“爱心小推车”志愿服务活动 +1
9.2026.04.12，松雅湖“河小青”志愿服务活动  +1
10.2026.04.19，梅溪湖“河小青”环境保护志愿服务活动 +1</t>
  </si>
  <si>
    <t>第三届湖南省大学生“用英语讲好湖南故事”短视频大赛二等奖，
朱语嫣、张铃仪、邓润、邹嘉瑜、陈海恒，省级，
湖南省教育厅、中共湖南省委教育工委、中共湖南省委外事工作委员会办公室，2025.10？</t>
  </si>
  <si>
    <t>1.国家励志奖学金，湖南省教育厅，2025.12；+10
2.校三好学生，湖南农业大学，2025.12；+5
3.校优秀共青团员，共青团湖南农业大学委员会，2026.04.30 +5</t>
  </si>
  <si>
    <t>5</t>
  </si>
  <si>
    <t>23级植保二班</t>
  </si>
  <si>
    <t>刘艳红</t>
  </si>
  <si>
    <t>4/142</t>
  </si>
  <si>
    <t xml:space="preserve">1、2024.5.10长沙地铁6号线"五一"志愿服务活动；长沙穗城轨道交通有限公司团委 +1
2、2024.10.1-10.7炎陵龙景山志愿；广州市越秀区家和工作营青少年服务中心 +1
3、2024.4.15学风文明劝导志愿活动；湖南农业大学 +1
4、2025.5松雅湖生物多样性监测活动；长沙绿色潇湘环保科普中心  +1
5、2025.9.24昆虫协会标本馆讲解员志愿；湖南农业大学 +1
6、2025. 9.30学风文明劝导志愿活动；湖南农业大学 +1
7、2025.10.1"满天星”系列活动暨"悦游天心”庆国庆·迎中秋"星仔伴您游长沙”志愿服务活动。长沙市天心区青年志愿者协会 ，长沙市天心区萌习团社会工作服务中心 +1
8、2025.10.2长沙简赎博物馆国庆中秋志愿者活动. 长沙简赎博物馆国庆中秋志愿团队 +1
9、2025.10.7 月满中秋·国韵华章”中秋国庆主题志愿服务活动。长沙市星城学雷锋志愿服务发展中心 +1
10、2025.10.15 "背起双肩包出发创业就业到长沙"政策宣讲社会实践活动。长沙市天心区青年志愿者协会 +1
11、2026．2．27-2026．3．1日长沙国际会议中心参与校外志愿服务活动三亚文艺志愿者服务中心 +1
12、2025-2026校优秀青年志愿者；共青团湖南农业大学学委会 +2
</t>
  </si>
  <si>
    <r>
      <rPr>
        <sz val="10"/>
        <rFont val="宋体"/>
        <charset val="134"/>
        <scheme val="minor"/>
      </rPr>
      <t>1、《玉米小斑病拮抗菌分离鉴定及代谢产物研究》，1.周锦超、2.王淼、</t>
    </r>
    <r>
      <rPr>
        <b/>
        <sz val="10"/>
        <rFont val="宋体"/>
        <charset val="134"/>
        <scheme val="minor"/>
      </rPr>
      <t>3.刘艳红</t>
    </r>
    <r>
      <rPr>
        <sz val="10"/>
        <rFont val="宋体"/>
        <charset val="134"/>
        <scheme val="minor"/>
      </rPr>
      <t>、4.曾继震、5.李艺，省级大学生创新训练项目2025.05 立项已结题 +2</t>
    </r>
  </si>
  <si>
    <r>
      <rPr>
        <sz val="10"/>
        <rFont val="宋体"/>
        <charset val="134"/>
        <scheme val="minor"/>
      </rPr>
      <t xml:space="preserve">校三好学生（2023-2024）湖南农业大学  +5
校三好学生（2024-2025）湖南农业大学 +5
国家励志奖学金（2024-2025）湖南省教育厅 +10
</t>
    </r>
    <r>
      <rPr>
        <u/>
        <sz val="10"/>
        <rFont val="宋体"/>
        <charset val="134"/>
        <scheme val="minor"/>
      </rPr>
      <t xml:space="preserve">校优秀青年志愿者（2025-2026）共青团湖南农业大学学委会
湖南农业大学优秀社团工作积极分子（2024-2025）共青团湖南农业大学学委会
新生军事课技能训练优秀学员（2023.09）；湖南农业大学
</t>
    </r>
  </si>
  <si>
    <t>6</t>
  </si>
  <si>
    <t>贾梦娇</t>
  </si>
  <si>
    <t>26/142</t>
  </si>
  <si>
    <t>1.2024.9.5-9.8 “中华医学会整形外科学术会第二十一次学术交流会”志愿服务+1
2.2024.11.17 第三届新型“河小青”河流净滩公益活动志愿服务+1
3.2025.2.28 湖南省“勿忘国耻 立志报国”主题教育志愿活动+1
4.2025.3.9上午 中南大学湘雅二医院门诊导诊台志愿服务+1
5.2025.3.9下午 长沙市映善青年梅溪湖“环境清洁”志愿服务+1
6.2025.3.26 中南大学湘雅二医院门诊导诊台志愿服务+1
7.2025.5.25 ROBOMASTER机甲大师超级对抗赛·区域赛志愿服务+1
8.2025.7.11 衡水市公安局世界人口日主题宣传志愿活动+1
9.2025.7.25 衡水市公安局交通秩序疏导志愿服务活动+1
10.2025.10.3 长沙市岳麓山景区西大门文明劝导志愿服务+1
11.2026.1.5 中南大学湘雅二医院门诊导诊台志愿服务+1
12.2026.1.12 中南大学湘雅二医院门诊导诊台志愿服务+1
13.2026.3.7 马栏山-“芒盒”综合服务点志愿服务+1
14.2026.3.25上午 中南大学湘雅二医院门诊导诊台志愿服务+1
15.2026.3.25下午 开福区社会工作接待志愿服务+1
16.2026.3.29 长沙映善青年松雅湖“河小青”志愿服务+1
17.2026.3.31 长沙市中医医院导诊台志愿服务+1
18.2026.4.1 长沙市天心区“追寻·2026·清明祭英烈”主题祭扫志愿服务+1
19.2026.4.3 长沙市金科社区“缅怀先烈寄哀思，绿色清明倡新风”主题志愿服务+1
20.2026.4.4 长沙市开福区清明华创国际广场非遗纸鸢体验活动志愿服务+1
21.2026.4.5上午 天心区“文明天心青年行”志愿服务+1
22.2026.4.5下午 长沙映善青年梅溪湖环境保护志愿服务+1
23.2025.4.10上午 马栏山-“芒盒”综合服务点志愿服务+1
24.2025.4.10下午 长沙市中医医院导诊台志愿服务+1
25.2026.4.15 长沙市中医医院导诊台志愿服务+1
26.2026.4.18 天心区“爱心小推车”志愿服务+1
27.2026.4.21 马栏山-“芒盒”综合服务点志愿服务+1
28.2026.4.26 天心区“爱心小推车”志愿服务+1
29.2026.4.30 天心区“官方行李卸货站”免费行李寄存志愿服务+1
30.2026.5.1上午 天心区“官方行李卸货站”免费行李寄存志愿服务+1
31.2026.5.1下午 开福区五一商圈文旅志愿服务+1
32.2026.5.2上午 天心区“官方行李卸货站”免费行李寄存志愿服务+1
33.2026.5.2下午 开福区五一商圈文旅志愿服务+1
34.2026.5.3上午 天心区“官方行李卸货站”免费行李寄存志愿服务+1
35.2026.5.3下午 开福区五一商圈文旅志愿服务+1
36.2026.5.4上午 天心区“爱心小推车”志愿服务+1
37.2026.5.4下午 恰同学少年广场及周边车辆劝导志愿服务+1
38.2026.5.5 天心区“爱心小推车”志愿服务+1
39.2024.2.13 景县人民法院“世界无线电日科普宣传”志愿服务活动+1
40.2024.7.16 景县交警大队交通安全宣传志愿服务+1
41.2024.8.27 景县交警大队交通安全宣传志愿服务+1
42.2025.9.24 湖南农业大学昆虫标本馆科普讲解志愿服务+1
43.2026.5 长沙市优秀志愿者
44.2024.11.15 湖南农业大学暖冬行为+1
45.2025.11.18-2026.03.24 湖南农业大学学风劝导志愿活动 +17</t>
  </si>
  <si>
    <t>1.2026.7.22-2026.7.29 湖南农业大学 国际组织实习生预备营_全球就业创业促进中心 上海赴外文化交流中心 +4</t>
  </si>
  <si>
    <r>
      <rPr>
        <sz val="10"/>
        <rFont val="宋体"/>
        <charset val="134"/>
        <scheme val="minor"/>
      </rPr>
      <t>1.第五届全国大学生植物保护专业能力大赛“项目二：昆虫解剖与昆虫结构绘图”，</t>
    </r>
    <r>
      <rPr>
        <b/>
        <sz val="10"/>
        <rFont val="宋体"/>
        <charset val="134"/>
        <scheme val="minor"/>
      </rPr>
      <t>贾梦娇</t>
    </r>
    <r>
      <rPr>
        <sz val="10"/>
        <rFont val="宋体"/>
        <charset val="134"/>
        <scheme val="minor"/>
      </rPr>
      <t>，三等奖，植物保护专业教学创新联盟、中国植物病理学会、北京昆虫学会、浙江省昆虫学会、浙江省植物病理学会、浙江大学农业与生物技术学院。2025.11.08 +6
2.第五届全国大学生植物保护专业能力大赛“项目三：昆虫微景观展示”，</t>
    </r>
    <r>
      <rPr>
        <b/>
        <sz val="10"/>
        <rFont val="宋体"/>
        <charset val="134"/>
        <scheme val="minor"/>
      </rPr>
      <t>贾梦娇</t>
    </r>
    <r>
      <rPr>
        <sz val="10"/>
        <rFont val="宋体"/>
        <charset val="134"/>
        <scheme val="minor"/>
      </rPr>
      <t>，三等奖，植物保护专业教学创新联盟、中国植物病理学会、北京昆虫学会、浙江省昆虫学会、浙江省植物病理学会、浙江大学农业与生物技术学院。2025.11.08 +6
3.第五届全国大学生植物保护专业能力大赛，1.谢齐衡、2.李粲、3.</t>
    </r>
    <r>
      <rPr>
        <b/>
        <sz val="10"/>
        <rFont val="宋体"/>
        <charset val="134"/>
        <scheme val="minor"/>
      </rPr>
      <t>贾梦娇</t>
    </r>
    <r>
      <rPr>
        <sz val="10"/>
        <rFont val="宋体"/>
        <charset val="134"/>
        <scheme val="minor"/>
      </rPr>
      <t>、宋嘉瑞、刘媛、张涵之、申梦婷，团体二等奖，植物保护专业教学创新联盟、中国植物病理学会、北京昆虫学会、浙江省昆虫学会、浙江省植物病理学会、浙江大学农业与生物技术学院。2025.11.08 12*1/3=4
4.第十一届全国大学生生命科学竞赛（创新创业类），基于GSTU163介导抗性的看麦娘属杂草治理创新及配套装备开发，1.宋嘉瑞、2.</t>
    </r>
    <r>
      <rPr>
        <b/>
        <sz val="10"/>
        <rFont val="宋体"/>
        <charset val="134"/>
        <scheme val="minor"/>
      </rPr>
      <t>贾梦娇</t>
    </r>
    <r>
      <rPr>
        <sz val="10"/>
        <rFont val="宋体"/>
        <charset val="134"/>
        <scheme val="minor"/>
      </rPr>
      <t>、谢齐衡、胡婉澄、李粲，国家级一等奖，全国大学生生命科学竞赛委员会 。2026.08 16*1/2=8
5.第十届全国大学生生命科学竞赛（创新创业类），绿野“菌”踪——针对农林害虫的高效绿色生防制剂，1.王娉婷、2.彭梅、3.</t>
    </r>
    <r>
      <rPr>
        <b/>
        <sz val="10"/>
        <rFont val="宋体"/>
        <charset val="134"/>
        <scheme val="minor"/>
      </rPr>
      <t>贾梦娇</t>
    </r>
    <r>
      <rPr>
        <sz val="10"/>
        <rFont val="宋体"/>
        <charset val="134"/>
        <scheme val="minor"/>
      </rPr>
      <t>、胡婉澄、顾浩林、黄艺萱，国家级二等奖，全国大学生生命科学竞赛委员会。2025.07  12*1/3=4</t>
    </r>
  </si>
  <si>
    <t>28</t>
  </si>
  <si>
    <t>1、2025-2026学年校优秀学生干部（2026.4.30），共青团湖南农业大学委员会 +5</t>
  </si>
  <si>
    <t>7</t>
  </si>
  <si>
    <t>刘粤美</t>
  </si>
  <si>
    <t>11 /142</t>
  </si>
  <si>
    <t>1、2024.09.17 橘子洲景区文明旅游志愿服务活动；长沙岳麓山风景名胜区桔子洲景区志愿服务管理办公室 +1
2、2025.06.01 橘子洲景区文明旅游志愿服务活动；长沙岳麓山风景名胜区桔子洲景区志愿服务管理办公室 +1
3、2025.10.16 湘雅二医院门诊导诊志愿者；中南大学湘雅二医院志愿服务队 +1
4、2025.11.07 第十四膏方节志愿服务活动；共青团长沙市中医医院（长沙市第八医院）委员会 +1
5、2026.02.23 “幸福回家路，爱暖隆回城”青年志愿服务活动；隆回县青年志愿者协会（上午场） +1
6、2026.02.23 “幸福回家路，爱暖隆回城”青年志愿服务活动；隆回县青年志愿者协会（下午场） +1
7、2026.02.24 “幸福回家路，爱暖隆回城”青年志愿服务活动；隆回县青年志愿者协会 +1
8、2026.05.01 通泰街街道志愿服务活动；长沙市开福区青年志愿者协会 +1</t>
  </si>
  <si>
    <t>1、国家励志奖学金；湖南省教育厅 （2024.12）+10
2、湖南农业大学校三好学生；湖南农业大学 （2024.12）+5
3、国家励志奖学金;湖南省教育厅 (2025.12)+10
4、湖南农业大学校三好学生;湖南农业大学 (2025.12)+5</t>
  </si>
  <si>
    <t>8</t>
  </si>
  <si>
    <t>何捷</t>
  </si>
  <si>
    <t>6/142</t>
  </si>
  <si>
    <t>1.2026.1.25“暖情老兵，相伴同行”志愿者活动；中国共产主义青年团百春园街道委员会 +1
2.2026.2.8“暖冬行动”志愿者活动；邵阳市义工联 +6
3.2026.2.10老年人下社区志愿者活动；中国共产主义青年团百春园街道委员会 +1
4.2026.2.14春风行动，有爱大礼包志愿者活动；湖南省邵阳市残疾人福利基金会 +1
5.2026.3.18春运志愿者活动；邵阳市义工联 +1
6.2026.3.19洪雅社区信息录入志愿者活动；洪山街道洪雅社区 +1
7.2026.3.20洪雅社区信息录入志愿者活动；长沙市洪雅社区 +1
8.2026.3.21青春向党——十二届四中全会精神活动；长沙市天心区崇善公益发展中心 +1
9.2026.3.22松雅湖“河小青”活动；映善志愿服务队 +1
10.2026.3.24；洪西社区信息录入志愿者活动；洪西社区党群服务中心 +1
11.2026.3.25；县妇幼志愿者服务活动；长沙县妇幼保健院志愿者服务站 +1
12.2026.3.26 洪雅社区信息录入活动；洪山街道洪雅社区 +1
13.2026.3.27；洪雅社区信息录入活动；洪山街道洪雅社区 +1
14.2026.3.28长沙市红十字会生命健康安全体验馆；长沙市红十字会志愿服务队 +1
15.2026.3.29.松雅湖“河小青”活动；映善志愿服务队 +1
16.2026.4.1洪雅社区信息录入活动；长沙市双林社区工作服务中心 +1
17.2026.4.1;县妇幼志愿者服务活动；长沙县妇幼保健院志愿者服务站 +1
18.2026.4.2大学生声乐助老志愿者活动；长沙市心念助困公益服务中心 +1
19.2026.4.2；团委换届志愿者活动；长沙市岳麓区仁和社区工作服务中心 +1
20.2026.5.7；长沙市红十字会社会实践项目；长沙市红十字会 
21.2026.5.11；长沙市红十字会社会实践项目；长沙市红十字会 
22.2026.5.13长沙市红十字会社会实践项目；长沙市红十字会 
23.2026.7.20；大孩携小孩，携手向未来活动；泉星社区居民委员会 +1
24.2026.7.21；大孩携小孩，携手向未来活动；泉星社区居民委员会 +1
25.2026.7.22；大孩携小孩，携手向未来活动；泉星社区居民委员会 +1
26.2026.7.29；大孩携小孩，携手向未来活动；泉星社区居民委员会 +1
27.2026.7.30；大孩携小孩，携手向未来活动；泉星社区居民委员会 +1
28.2026.7.31；大孩携小孩，携手向未来活动；泉星社区居民委员会 +1
29.2026.8.20；爱尔眼科健康科普志愿者活动；长沙市天心区青年志愿者协会 +1
30.2026.8.20；爱尔眼科健康科普志愿者活动；长沙市天心区青年志愿者协会 +1
31.2026.8.22长沙市红十字会生命健康安全体验馆；长沙市红十字会志愿服务队 +1
32.2026.8.23；爱尔眼科健康科普志愿者活动；长沙市天心区青年志愿者协会 +1
33.2026.8.24；湘当有爱救在身边志愿者服务活动；长沙县大同社会工作服务中心 +1
34.2026.8.25爱尔眼科健康科普志愿者活动；长沙市天心区青年志愿者协会 +1
35.2026.8.25便民集市活动志愿者服务活动；长沙县大同社会工作服务中心 +1
36.2026.8.26爱尔眼科健康科普志愿者活动；长沙市天心区青年志愿者协会 +1
37.2026.8.27点亮科创梦想志愿者服务活动；四方坪街道左岸社区  +1
38.2026.8.27爱尔眼科健康科普志愿者活动；长沙市天心区青年志愿者协会.+1
39.2026.8.28汊矶青少年志愿者服务活动；长沙市岳麓亲力社会工作服务中心 +1
40.2026.8.28信息录入志愿者活动；四方坪街道左岸社区 +1
41.2026.8.29长沙市红十字会生命健康安全体验馆；长沙市红十字会志愿服务队  +1</t>
  </si>
  <si>
    <r>
      <rPr>
        <u/>
        <sz val="10"/>
        <rFont val="宋体"/>
        <charset val="134"/>
      </rPr>
      <t xml:space="preserve">1.湖南农业大学“柳子明励志奖学金”湖南农业大学教育基金会 2024.5  </t>
    </r>
    <r>
      <rPr>
        <sz val="10"/>
        <rFont val="宋体"/>
        <charset val="134"/>
      </rPr>
      <t xml:space="preserve">
2.校三好学生 湖南农业大学 2024.12  +5 
 3.校三好学生标兵 湖南农业大学 2025.12 +5</t>
    </r>
  </si>
  <si>
    <t>9</t>
  </si>
  <si>
    <t>23级植保四班</t>
  </si>
  <si>
    <t>周凡茜</t>
  </si>
  <si>
    <t>12 /142</t>
  </si>
  <si>
    <t>1、2025.03.07_湘雅二医院门诊导诊助医_中国共产主义青年团中南大学湘雅二医院委员会 +1
2、2025.03.11_湘雅二医院门诊导诊助医_中国共产主义青年团中南大学湘雅二医院委员会 +1
3、2025.03.12_湘雅二医院门诊导诊助医_中国共产主义青年团中南大学湘雅二医院委员会 +1
4、2025.03.18_湘雅二医院门诊导诊助医_中国共产主义青年团中南大学湘雅二医院委员会 +1
5、2025.03.19_湘雅二医院门诊导诊助医_中国共产主义青年团中南大学湘雅二医院委员会 +1
6、2025.03.25_湘雅二医院门诊导诊助医_中国共产主义青年团中南大学湘雅二医院委员会 +1
7、2025.03.26_湘雅二医院门诊导诊助医_中国共产主义青年团中南大学湘雅二医院委员会 +1
8、2025.04.07_湘雅二医院门诊导诊助医_中国共产主义青年团中南大学湘雅二医院委员会 +1
9、2025.03.06_湘雅二医院门诊导诊助医_中国共产主义青年团中南大学湘雅二医院委员会 +1
10、2025.12.30_湘雅二医院志愿活动“星级志愿者”_中国共产主义青年团中南大学湘雅二医院委员会
11、2025.10.26_橘子洲景区文明旅游志愿服务_长沙市岳麓山风景名胜区桔子洲景区志愿服务管理中心 +1
12、2026.6.12_robotex世界机器人大会_ROBOTEX中国组委会 +1
13、2026.02.27-2026.03.01_World Youth Forum Future Economics Leadership_三亚文艺志愿者服务中心+1
14、2024.09-2026.09_参加校内志愿活动_共青团湖南农业大学委员会湖南农业大学青年志愿者管理中心 +12
15、2025.12.12_湖南农业大学暖冬行动活动_共青团湖南农业大学委员会湖南农业大学青年志愿者管理中心 
16、2025.04.30_湖南农业大学“优秀青年志愿者”_共青团湖南农业大学委员会湖南农业大学青年志愿者管理中心 +2</t>
  </si>
  <si>
    <t>1、2024.12_湖南农业大学2023-2024学年三好学生_湖南农业大学 +5
2、2025.12_湖南农业大学2024-2025学年三好学生_湖南农业大学 +5</t>
  </si>
  <si>
    <t>10</t>
  </si>
  <si>
    <t>23级植保五班</t>
  </si>
  <si>
    <t>张芊</t>
  </si>
  <si>
    <t>18/142</t>
  </si>
  <si>
    <t>1、2024.2.21长沙车务段“广铁U彩”青年志愿者服务活动；志愿汇 +1
2、2025.10.19梅溪湖环境保护志愿活动；长沙映善青年教育科技发展中心 +1 
3、2025.10“关爱生命，救在身边”应急救护普及培训志愿实践活动；长沙映善青年教育科技发展中心
4、2026.3.1 2026年世界青年论坛未来经济领袖峰会中国站志愿活动；WYF（世界青年论坛）
5、2026.3.5长沙会议中心志愿活动；三亚市文艺志愿者服务中心 +1
6、2026.6.15湖南农业大学2026届毕业典礼志愿活动；中国共产党湖南农业大学委员会 +1
7、2026.8.20湖南省科学技术馆志愿活动；湖南省科学技术馆 +1
8、2026.8.22湖南省科学技术馆志愿活动；湖南省科学技术馆 +1
9、2026.8.23湖南省科学技术馆志愿活动；湖南省科学技术馆 +1
10、2026.8.26 2026年“开福未来合伙人”成果汇报会志愿服务活动；长沙市开福区青年志愿者协会 +1
11、2026.8.27长沙火车站志愿服务活动；长沙车站青年志愿者协会 +1</t>
  </si>
  <si>
    <t>1.校军训优秀学员（2023.9）
2.校优秀团员（2024.4.30）+5
3.校三好学生（2024.12）+5
4.校二等优秀学生奖学金（2024.12）
5.校优秀团员（2025.4.30）+5
6.校三好学生（2025.12）+5
7.校一等优秀学生奖学金（2025.12）
8.校优秀学生干部（2026.4.30）+5</t>
  </si>
  <si>
    <t>11</t>
  </si>
  <si>
    <t>李璨</t>
  </si>
  <si>
    <t>10/142</t>
  </si>
  <si>
    <t>1.橘子洲“文明旅游·青春有我”春节志愿服务：长沙市文明旅游青年志愿服务总队2024.2.17 +1
2.岳麓山“文明旅游·青春有我”五一志愿服务：长沙市文明旅游青年志愿服务总队2024.05.04 +1
3.橘子洲“文明旅游·青春有我”端午志愿服务：长沙市文明旅游青年志愿服务总队2025.06.02 +1
4.湘雅二医院门诊导诊志愿者：中南大学湘雅二医院志愿服务队2025.10.16 +1
5.长沙市中医医院“第十四膏方节志愿服务”：共青团长沙市中医医院委员会2025.11.07 +1
6.开福区通泰街街道文旅志愿服务：长沙市开福区青年志愿者协会2026.05.01 +1</t>
  </si>
  <si>
    <t>校三好学生.湖南农业大学2024.12 +5</t>
  </si>
  <si>
    <t>12</t>
  </si>
  <si>
    <t>唐静雯</t>
  </si>
  <si>
    <t>14/142</t>
  </si>
  <si>
    <t>1. WYF-FELS CHINA 2026长沙站 +1</t>
  </si>
  <si>
    <t>1. 校优秀团员 湖南农业大学 2024.05 +5
2.校三好学生 湖南农业大学 2024.12 +5</t>
  </si>
  <si>
    <t>13</t>
  </si>
  <si>
    <t>徐舒芊</t>
  </si>
  <si>
    <t>27/142</t>
  </si>
  <si>
    <t>1 2025.08.31悦游长沙（黄兴广场）志愿服务活动 +1
2 2025.06.01梅溪湖“环境清理”志愿服务活动 +1
3 2025.04.13松雅湖“河小青”志愿服务活动 +1
4 2025.04.04梅溪湖“环境清理”志愿服务活动 +1
5 2025.10.07湖南省地质博物馆志愿服务活动 +1
6 2025.04.23 长沙县“文明同行”红十字会应急志愿服务活动
7 2026.04.04上午松雅湖“河小青”志愿服务活动 +1
8 2026.04.05上午恰同学少年广场及周边车辆劝行志愿服务活动 +1
9 2026.04.05下午天心区“文明天心青年行”志愿服务活动 +1
10 2026.08.25湖南永州九嶷山暑期宣传志愿服务活动 +1
11 2026.08.22湖南永州九嶷山暑期宣传志愿服务活动 +1
12 2026.08.20湖南永州九嶷山暑期宣传志愿服务活动 +1
13 2026.04.04下午梅溪湖环境保护志愿服务活动 +1</t>
  </si>
  <si>
    <t>19313067310</t>
  </si>
  <si>
    <t>1、湖南农业大学
校三好学生2024 12 +5
2、湖南农业大学
校三好学生2025 12 +5
3、湖南农业大学
校优秀学生干部2025.04.30 +5</t>
  </si>
  <si>
    <t>14</t>
  </si>
  <si>
    <t>申梦婷</t>
  </si>
  <si>
    <t>25/142</t>
  </si>
  <si>
    <t>1、2025.2.26，上午参与“湘雅二医院门诊导诊助医”活动 +1
2、2025.3.11，参与“湘雅二医院门诊导诊助医”活动 +1
3、2025.3.12，参与“湘雅二医院门诊导诊助医”活动 +1
4、2025.3.18，参与“湘雅二医院门诊导诊助医”活动 +1
5、2025.3.25，参与“湘雅二医院门诊导诊助医”活动 +1
6、2025.4.1，参与“湘雅二医院门诊导诊助医”活动 +1
7、2025.02，参与“关爱生命，救在身边”应急救护普及培训志愿活动 
8、2025.2 梅溪湖环境清理志愿服务活动 +1</t>
  </si>
  <si>
    <r>
      <rPr>
        <sz val="10"/>
        <rFont val="宋体"/>
        <charset val="134"/>
        <scheme val="minor"/>
      </rPr>
      <t>1、2025 11.08_第五届全国大学生植物保护专业能力大赛团体 二等奖 1.谢齐衡 2.李粲 3.贾梦娇 4.宋嘉瑞 5.刘媛 6.张涵之 7.</t>
    </r>
    <r>
      <rPr>
        <b/>
        <sz val="10"/>
        <rFont val="宋体"/>
        <charset val="134"/>
        <scheme val="minor"/>
      </rPr>
      <t>申梦婷</t>
    </r>
    <r>
      <rPr>
        <sz val="10"/>
        <rFont val="宋体"/>
        <charset val="134"/>
        <scheme val="minor"/>
      </rPr>
      <t xml:space="preserve"> 12*1/7=1.71
2、2025 11.08_第五届全国大学生植物保护专业能力大赛项目三 三等奖 1.贾梦娇 2.李睿涵 3.</t>
    </r>
    <r>
      <rPr>
        <b/>
        <sz val="10"/>
        <rFont val="宋体"/>
        <charset val="134"/>
        <scheme val="minor"/>
      </rPr>
      <t>申梦婷</t>
    </r>
    <r>
      <rPr>
        <sz val="10"/>
        <rFont val="宋体"/>
        <charset val="134"/>
        <scheme val="minor"/>
      </rPr>
      <t xml:space="preserve"> 栗欣楠 6*1/3=2
</t>
    </r>
  </si>
  <si>
    <t>3.71</t>
  </si>
  <si>
    <t>1、校三好学生 2024-2025 +5</t>
  </si>
  <si>
    <t>15</t>
  </si>
  <si>
    <t>朱雨涵</t>
  </si>
  <si>
    <t>19/142</t>
  </si>
  <si>
    <t>三好学生：2023-2024，湖南农业大学 +5</t>
  </si>
  <si>
    <t>16</t>
  </si>
  <si>
    <t>鲍郑爽</t>
  </si>
  <si>
    <t>23/142</t>
  </si>
  <si>
    <t xml:space="preserve">1.2024.4.21参加无偿献血志愿活动；长沙血液中心 +1
2.2024.12.3湖南农业大学新生入学班级心理辅导志愿活动；湖南农业大学学生工作部 +1
3.2025.2.28湖南省“勿忘国耻，立志报国”主题活动；长沙市开福区青年志愿者协会 +1
4.2026.3梅溪湖环境保护志愿服务活动；长沙映善青年教育科技发展中心 +1
5.2026.3.从参加通过“关爱生命，救在身边”应急救护普及培训；长沙映善青年教育科技发展中心 </t>
  </si>
  <si>
    <r>
      <rPr>
        <sz val="10"/>
        <rFont val="宋体"/>
        <charset val="134"/>
      </rPr>
      <t xml:space="preserve">1.校优秀团员（2025.4.30）+5
</t>
    </r>
    <r>
      <rPr>
        <u/>
        <sz val="10"/>
        <rFont val="宋体"/>
        <charset val="134"/>
      </rPr>
      <t>2.校优秀班级心理委员（2025.6.30）</t>
    </r>
    <r>
      <rPr>
        <sz val="10"/>
        <rFont val="宋体"/>
        <charset val="134"/>
      </rPr>
      <t xml:space="preserve">
</t>
    </r>
  </si>
  <si>
    <t>动植物检疫</t>
  </si>
  <si>
    <t>23级植检二班</t>
  </si>
  <si>
    <t>杨雨婷</t>
  </si>
  <si>
    <t>2/77</t>
  </si>
  <si>
    <t>1、2024.04.27松雅湖“河小青”志愿服务活动-长沙映善青年教育科技发展中心 +1
2、2024.05.18松雅湖“河小青”志愿服务活动-长沙映善青年教育科技发展中心 +1
3、2024.10.29“雷锋少年’救‘在身边安全教育”主题志愿活动-长沙市星城学雷锋志愿服务发展中心 +1
4、2024.11.09梅溪湖“河小青”志愿服务活动-长沙映善青年教育科技发展中心 +1
5、2025.03.08长沙县“文明同行，救在身边”红十字应急救援普及志愿活动-长沙县红十字会
6、2025.05.11松雅湖“河小青”志愿服务活动-长沙映善青年教育科技发展中心 +1
7、2025.05.17松雅湖“河小青”志愿服务活动-长沙映善青年教育科技发展中心 +1
8、2025.06.14梅溪湖“河小青”志愿服务活动-长沙映善青年教育科技发展中心 +1
9、2025.06.15梅溪湖“河小青”志愿服务活动-长沙映善青年教育科技发展中心 +1
10、2025.07长沙火车站志愿服务活动-共青团广铁集团长沙车站委员会 +1
11、2025.07长沙市钢琴艺术展演志愿服务活动-长沙映善青年教育科技发展中心 +1
12、2025.09.21松雅湖“河小青”志愿服务活动-长沙映善青年教育科技发展中心 +1
13、2025.09.27梅溪湖“河小青”志愿服务活动-长沙映善青年教育科技发展中心 +1
14、2025.10.18松雅湖“河小青”志愿服务活动-长沙映善青年教育科技发展中心 +1
15、2025.10.25松雅湖“河小青”志愿服务活动-长沙映善青年教育科技发展中心 +1
16、2025.11.08松雅湖“河小青”志愿服务活动-长沙映善青年教育科技发展中心 +1
17、2026.03.02松雅湖“河小青”志愿服务活动-长沙映善青年教育科技发展中心 +1
18、2026.03.09松雅湖“河小青”志愿服务活动-长沙映善青年教育科技发展中心 +1
19、2026.03.15松雅湖“河小青”志愿服务活动-长沙映善青年教育科技发展中心 +1
20、2026.03.21松雅湖“河小青”志愿服务活动-长沙映善青年教育科技发展中心. +1
21、2026.03.22松雅湖“河小青”志愿服务活动-长沙映善青年教育科技发展中心. +1
22、2026.03.25松雅湖“河小青”志愿服务活动-长沙映善青年教育科技发展中心. +1
23、2026.04.18“小杨梅青少年职业体验项目志愿活动-长沙县星辰社区工作发展中心” +1
24、2026.05.30“作家海飞新书签名会”现场引导志愿服务活动-新金都社区 +1
25、2026.07.29“阅动文新”现场引导志愿服务活动-新金都社区 +1</t>
  </si>
  <si>
    <t>1、湖南农业大学2026年暑假国际组织实习生预备营 上海赴外文化交流中心（2026.07.22-2026.07.29）+4</t>
  </si>
  <si>
    <r>
      <rPr>
        <sz val="9"/>
        <rFont val="宋体"/>
        <charset val="134"/>
        <scheme val="minor"/>
      </rPr>
      <t>1、第十一届全国大学生生命科学竞赛（创新创业类）
成员：1.付明雪、2.</t>
    </r>
    <r>
      <rPr>
        <b/>
        <sz val="9"/>
        <rFont val="宋体"/>
        <charset val="134"/>
        <scheme val="minor"/>
      </rPr>
      <t>杨雨婷</t>
    </r>
    <r>
      <rPr>
        <sz val="9"/>
        <rFont val="宋体"/>
        <charset val="134"/>
        <scheme val="minor"/>
      </rPr>
      <t>、左诗雅、李四才、宋一诺、王娉婷（排名第二）
国家级二等奖 全国大学生生命科学技术委员会 2026.08 +12*1/2=6</t>
    </r>
  </si>
  <si>
    <t>1、湖南农业大学2023-2024学年优秀团员 共青团湖南农业大学委员会 2024.04.30 +5
2、湖南农业大学2023-2024学年三好学生 湖南农业大学 2024.12 +5
3、湖南农业大学2024-2025学年优秀团员 共青团湖南农业大学委员会 2025.04.30 +5
4、2024-2025学年国家奖学金 中华人民共和国教育部 2025.12 +20
5、湖南农业大学2024-2025学年三好学生  湖南农业大学 2025.12 +5
6、湖南农业大学2025-2026学年优秀团员 共青团湖南农业大学委员会 2026.04.30 +5</t>
  </si>
  <si>
    <t>付明雪</t>
  </si>
  <si>
    <t>4/77</t>
  </si>
  <si>
    <t>1、2023.12.10长沙血液中心献血活动：长沙血液中心 +1
2、2025.10.30湖南农业大学教师课堂教学能力提升培训暨BOPPPS教学法工作坊志愿者：湖南农业大学教务处 +1
3、2026.3.2社区残健共融喜乐会活动志愿者：长沙市零点智能青少年成长服务中心 +1
4、2026.5.30共青团芙蓉区委“阳光剧场”志愿者：长沙市零点智能青少年成长服务中心 +1
5、2026.6.21长沙县妇幼保健院志愿者：长沙县妇幼保健院志愿者服务站 +1
6、2026.6.27松雅湖“河小青”志愿服务活动：长沙映善青年 +1
7、2026.6.28长沙县妇幼保健站志愿者：长沙县妇幼保健院志愿者服务站 +1
8、2026.7.4五一商圈爱心小推车志愿活动：长沙市天心区青年志愿者协会 +1
9、2026.7.5长沙县妇幼保健站志愿者：长沙县妇幼保健院志愿者服务站 +1
10、2026.7.11天心阁爱心小推车志愿服务活动：长沙市天心区青年志愿者协会 +1
11、2026.7.11长沙县妇幼保健院志愿者：长沙县妇幼保健院志愿者服务 +1
12、2026.7.16长沙县妇幼保健院志愿者：长沙县妇幼保健院志愿者服务站 +1
13、2026.7.17长沙市舟桥路社区职工系列活动志愿者：长沙市暖心社工综合服务中心 +1
14、2026.7.18天心阁景区服务志愿者：长沙市天心区青年志愿者协会 +1
15、2026.7.18长沙县妇幼保健院志愿者：长沙县妇幼保健院志愿者服务站 +1
16、2026.7.19天心阁爱心小推车志愿服务活动：长沙市天心区青年志愿者协会 +1
17、2026.7.20长沙县妇幼保健院志愿者：长沙县妇幼保健院志愿者服务站 +1
18、2026.7.21长沙县妇幼保健院志愿者：长沙县妇幼保健院志愿者服务站 +1
19、2026.7.22长沙县妇幼保健院志愿者：长沙县妇幼保健院志愿者服务站 +1
20、2026.7.23长沙县妇幼保健院志愿者：长沙县妇幼保健院志愿者服务站 +1
21、2026.7.24长沙县妇幼保健院志愿者：长沙县妇幼保健院志愿者服务站 +1
22、2026.7.25天心阁景区服务志愿者：长沙市天心区青年志愿者协会 +1
23、2026.7.26天心阁景区服务志愿者：长沙市天心区青年志愿者协会 +1
24、2026.7.28长沙县妇幼保健院志愿者：长沙县妇幼保健院志愿者服务站 +1
25、2026.7.29长沙县妇幼保健院志愿者：长沙县妇幼保健院志愿者服务站 +1
26、2026.7.31长沙县妇幼保健院志愿者：长沙县妇幼保健院志愿者服务站 +1
27、2026.8.1天心阁景区服务志愿者：长沙市天心区青年志愿者协会 +1
28、2026.8.2天心阁景区服务志愿者：长沙市天心区青年志愿者协会 +1</t>
  </si>
  <si>
    <r>
      <rPr>
        <sz val="9"/>
        <rFont val="宋体"/>
        <charset val="134"/>
        <scheme val="minor"/>
      </rPr>
      <t>第十一届全国大学生生命科学竞赛（创新创业类）国家级二等奖
参赛学生：</t>
    </r>
    <r>
      <rPr>
        <b/>
        <sz val="9"/>
        <rFont val="宋体"/>
        <charset val="134"/>
        <scheme val="minor"/>
      </rPr>
      <t xml:space="preserve">1、付明雪 </t>
    </r>
    <r>
      <rPr>
        <sz val="9"/>
        <rFont val="宋体"/>
        <charset val="134"/>
        <scheme val="minor"/>
      </rPr>
      <t>2、杨雨婷 3、左诗雅 4、李四才 5、宋一诺 6、王娉婷
授予单位：全国大学生生命科学竞赛委员会
时间：2026年8月 +12</t>
    </r>
  </si>
  <si>
    <r>
      <rPr>
        <sz val="9"/>
        <rFont val="宋体"/>
        <charset val="134"/>
        <scheme val="minor"/>
      </rPr>
      <t xml:space="preserve">1、校三好学生：湖南农业大学（2024.12）+5
2、校优秀学干：共青团湖南农业大学委员会（2025.04） +5
</t>
    </r>
    <r>
      <rPr>
        <u/>
        <sz val="9"/>
        <rFont val="宋体"/>
        <charset val="134"/>
        <scheme val="minor"/>
      </rPr>
      <t>3、校优秀社团工作积极分子：共青团湖南农业大学委员会（2025.05）?</t>
    </r>
    <r>
      <rPr>
        <sz val="9"/>
        <rFont val="宋体"/>
        <charset val="134"/>
        <scheme val="minor"/>
      </rPr>
      <t xml:space="preserve">
4、校三好学生：湖南农业大学（2025.12）+5
5、校优秀学干：共青团湖南农业大学委员会（2026.04）+5</t>
    </r>
  </si>
  <si>
    <t>23级植检三班</t>
  </si>
  <si>
    <t>罗娜</t>
  </si>
  <si>
    <t>3/77</t>
  </si>
  <si>
    <t>1、2023.11.07 “十六教停车文明劝导员志愿活动”；湖南农业大学植物保护学院青年志愿者服务队 +1
2、2024.04.15 “争当文明行为倡导者”活动；共青团湖南农业大学委员会青年志愿者管理中心 +1
3、2024.05.11 “长沙协和颐养院志愿活动”；长沙协和颐养院 +1
4、2024.06.07 上午 “争当文明行为倡导者”活动；共青团湖南农业大学委员会青年志愿者管理中心 +1
5、2024.06.07 下午 “争当文明行为倡导者”活动；共青团湖南农业大学委员会青年志愿者管理中心 +1
6、2024.09.02晚上 “喜迎新生到，劳动净校园”教室卫生检查活动；湖南农业大学植物保护学院青年志愿者服务队 +1
7、2024.09.03中午 “喜迎新生到，劳动净校园”教室卫生检查活动；湖南农业大学植物保护学院青年志愿者服务队 +1
8、2024.09.04中午 “喜迎新生到，劳动净校园”教室卫生检查活动；湖南农业大学植物保护学院青年志愿者服务队 +1
9、2024.09.06晚上 “喜迎新生到，劳动净校园”教室卫生检查活动；湖南农业大学植物保护学院青年志愿者服务队 +1
10、2024.09.08中午 “喜迎新生到，劳动净校园”教室卫生检查活动；湖南农业大学植物保护学院青年志愿者服务队 +1
11、2024.09.09中午 “喜迎新生到，劳动净校园”教室卫生检查活动；湖南农业大学植物保护学院青年志愿者服务队 +1
12、2024.09.10中午 “喜迎新生到，劳动净校园”教室卫生检查活动；湖南农业大学植物保护学院青年志愿者服务队 +1
13、2024.09.10 “清扫筑暖巢，志愿迎‘新’潮”志愿活动；湖南农业大学植物保护学院青年志愿者服务队 +1
14、2024.09.10 “西门迎新志愿活动”；共青团湖南农业大学委员会 +1
15、2024.09.11中午 “喜迎新生到，劳动净校园”教室卫生检查活动；湖南农业大学植物保护学院青年志愿者服务队 +1
16、2024.09.11 “喜迎新生到，劳动净校园”之西田卫生检查志愿活动；湖南农业大学植物保护学院青年志愿者服务队 +1
17、2024.09.23中午 “喜迎新生到，劳动净校园”教室卫生检查活动；湖南农业大学植物保护学院青年志愿者服务队 +1
18、2024.09.28中午 “喜迎新生到，劳动净校园”教室卫生检查活动；湖南农业大学植物保护学院青年志愿者服务队 +1
19、2024.10.18下午 “停车有界，文明无疆”十六教停车场文明劝导活动；湖南农业大学植物保护学院青年志愿者服务队 +1
20、2024.10.21下午 “停车有界，文明无疆”十六教停车场文明劝导活动；湖南农业大学植物保护学院青年志愿者服务队 +1
21、2024.10.30上午 “停车有界，文明无疆”十六教停车场文明劝导活动；湖南农业大学植物保护学院青年志愿者服务队 +1
22、2024.10.30下午 “停车有界，文明无疆”十六教停车场文明劝导活动；湖南农业大学植物保护学院青年志愿者服务队 +1
23、2024.11.04上午 “停车有界，文明无疆”十六教停车场文明劝导活动；湖南农业大学植物保护学院青年志愿者服务队 +1
24、2024.11.04下午 “停车有界，文明无疆”十六教停车场文明劝导活动；湖南农业大学植物保护学院青年志愿者服务队 +1
25、2024.11.06下午 “停车有界，文明无疆”十六教停车场文明劝导活动；湖南农业大学植物保护学院青年志愿者服务队 +1
26、2024.11.11上午 “停车有界，文明无疆”十六教停车场文明劝导活动；湖南农业大学植物保护学院青年志愿者服务队 +1
27、2024.11.15 “湘雅二医院门诊导诊助医活动”；共青团湖南农业大学委员会青年志愿者管理中心 +1
28、2024.11.21 “湘雅二医院门诊导诊助医活动”；共青团湖南农业大学委员会青年志愿者管理中心 +1
29、2024.11.22 “湘雅二医院门诊导诊助医活动”；共青团湖南农业大学委员会青年志愿者管理中心 +1
30、2024.11.23 “拓植物纹理，传非遗之美”植物拓印活动；湖南农业大学植物保护学院青年志愿者服务队 +1
31、2024.12.12 “湘雅二医院门诊导诊助医活动”；共青团湖南农业大学委员会青年志愿者管理中心 +1
32、2024.12.13 “湘雅二医院门诊导诊助医活动”；共青团湖南农业大学委员会青年志愿者管理中心 +1
33、2025.04.28 “湘雅二医院门诊导诊助医活动”；共青团湖南农业大学委员会青年志愿者管理中心 +1
34、2025.05.23 “湘雅二医院门诊导诊助医活动”；共青团湖南农业大学委员会青年志愿者管理中心 +1
35、2025.05.27 “知识接力图书漂流计划”捐赠图书志愿服务活动；湖南农业大学植物保护学院青年志愿者服务队 +1
36、2025.06.05 “益童前行”校园公益主题活动；长沙市众焱助学公益服务中心 +1
37、2025.11.08 “长沙岳麓山橘子洲景区志愿服务”；长沙岳麓山风景名胜区橘子洲景区管理处 +1
38、2026.03.17—03.19 “湘雅二医院门诊导诊助医活动”；共青团湖南农业大学委员会青年志愿者管理中心 +1
39、（献血）2024.10.27 “单采成分血公益献血”；长沙血液中心 +1</t>
  </si>
  <si>
    <t xml:space="preserve">1、湖南农业大学校三好学生标兵 湖南农业大学 2024.12 +5
2、湖南农业大学校三好学生标兵 湖南农业大学 2025.12 +5
3、湖南农业大学校优秀学生干部 湖南农业大学 2026.4 +5
4、湖南农业大学校优秀本科教学学生信息员 湖南农业大学 2026.6
</t>
  </si>
  <si>
    <t>夏子涵</t>
  </si>
  <si>
    <t>86.69</t>
  </si>
  <si>
    <t xml:space="preserve"> 8/77</t>
  </si>
  <si>
    <t xml:space="preserve">1、2024.6.临澧县第一中学高考志愿服务活动；共青团临澧县第一中学委员会 +1
2、2024.9.6/9.9“喜迎新生到，劳动净校园”之西田卫生检查志愿活动（2次）；湖南农业大学植物保护学院 +2
3、2024.9.10/9.27“喜迎新生到，劳动净校园”之教室卫生检查志愿活动（2次）；湖南农业大学植物保护学院 +2
4、2024.10.18“停车有界，文明无疆”停车场文明劝导活动；湖南农业大学植物保护学院 +1
5、2024.10.5 松雅湖“河小青”志愿活动；映善青年 +1
6、2024.10.5 长沙县“文明同行，救在身边”红十字应急救护普及培训；长沙县精神文明建设指导委员会办公室、长沙县红十字会
7、2024.10.27 无偿献血；长沙血液中心 +1
8、2024.11.9松雅湖“河小青”志愿活动；映善志愿服务队 +1
9、2024.11.17 2024年第三届新型“河小青”河流净滩公益竞赛；+1
长沙湘江水域河小青行动中心、长沙市青草青公益志愿服务队、长沙市青柠志愿服务队
10、2024.11.24 河小青志愿服务活动；长沙市青柠志愿服务队 +1
11、2024.11.29 岳麓山西大门志愿服务活动；长沙市岳麓山风景名胜区麓山管理处西大门志愿服务中心 +1
12、2024.12.5 “长沙协和颐养院”志愿服务；长沙协和颐养院 +1
13、2025.2.20 文明开福--马栏山文明劝导；长沙市开福区青年志愿者协会 +1
14、2025.3.22 大学生露营我有话说；长沙县志愿者协会 +1
15、2025.5.11“自然侦探：校园生态探秘”校园寻宝活动；湖南农业大学植物保护学院 +1
16、2025.5.27“知识接力图书漂流计划”捐赠图书志愿服务活动；湖南农业大学植物保护学院 +1
17、2025.9“清扫筑暖巢，志愿迎新潮”寝室清扫迎新志愿活动；湖南农业大学植物保护学院 +1
18、2025.9“我的教室我的家，清洁维护靠大家”志愿活动（6次）；湖南农业大学植物保护学院 +6
19、2025.11.15“识蚁辨害，科学防治--共筑红火蚁防御线”；湖南农业大学植物保护学院 +1
20、2025.11.23学风督导志愿者；湖南农业大学青年志愿者管理中心 +1
21、2025.11.28学风督导志愿者；湖南农业大学青年志愿者管理中心 +1
22、2025.12.4长沙市志愿服务宣传日；长沙车站青年志愿者协会 +1
23、2025.12.5长沙市志愿服务宣传日；长沙车站青年志愿者协会 +1
24、2025.12.6湖南农业大学暖冬行动（11：00-13：00）；湖南农业大学 +1
25、2025.12.6湖南农业大学暖冬行动（17：00-19：00）；湖南农业大学 +1
26、2025.12.7学风督导志愿者；湖南农业大学青年志愿者管理中心 +1
27、2025.12.9湖南农业大学暖冬行动（9：00-13：00）；湖南农业大学 +1
28、2025.12.9湖南农业大学暖冬行动（13：00-15：00）；湖南农业大学 +1
29、2025.12.12学风督导志愿者（14：00-15：00）；湖南农业大学青年志愿者管理中心 +1
30、2025.12.12学风督导志愿者（16：00-17：00）；湖南农业大学青年志愿者管理中心 +1
31、2026.2 “返家乡”志愿服务、社会实践活动；共青团临澧县安福街道委员会 +1
32、2026.3.8 2026 年大学生“返家乡”网络安全科普“千人百地”云实践专项志愿服务活动 +1
33、2026.3.16 “文明停放，畅行农大”；共青团湖南农业大学委员会 +1
34、2026.3.16 食科行·节粮科普行动day2；共青团湖南农业大学委员会 +1
35、2026.3.19 食科行·节粮科普行动day5上午；共青团湖南农业大学委员会 +1
36、2026.3.19 食科行·节粮科普行动day5下午；共青团湖南农业大学委员会 +1
37、2026.3.19 “二月二”龙抬头话动；共青团湖南农业大学委员会 +1
38、2026.3.20 食科行·节粮科普行动day6；共青团湖南农业大学委员会 +1
39、2026.3.21 食科行·节粮科普行动day7上午；共青团湖南农业大学委员会 +1
40、2026.3.21 食科行·节粮科普行动day7下午；共青团湖南农业大学委员会 +1
41、2026.3.30 “学雷锋·守粮心·食科行”光盘行动科普之星；湖南农业大学食品科学技术学院
42、2026.4.30 湖南农业大学优秀青年志愿者；共青团湖南农业大学委员会 +2
43、2026.5.3 五一商圈文旅志愿服务活动；长沙市开福区青年志愿者协会 +1
44、2026.5.4 五一商圈文旅志愿服务活动；长沙市开福区青年志愿者协会 +1
45、2026.5.5 五一商圈文旅志愿服务活动；长沙市开福区青年志愿者协会 +1
46、2026.5 五一期间湘江风光带文旅志愿服务活动优秀志愿者；长沙市志愿服务联合会 </t>
  </si>
  <si>
    <t>51</t>
  </si>
  <si>
    <t>13203639812</t>
  </si>
  <si>
    <t xml:space="preserve">1、国家励志奖学金 湖南省教育厅 2024.12 +10
2、湖南农业大学三好学生 湖南农业大学 2024.12 +5
3、国家励志奖学金 湖南省教育厅 2025.12 +10
</t>
  </si>
  <si>
    <t>3553160754</t>
  </si>
  <si>
    <t>23级植检一班</t>
  </si>
  <si>
    <t>方知意</t>
  </si>
  <si>
    <r>
      <rPr>
        <sz val="9"/>
        <rFont val="宋体"/>
        <charset val="134"/>
      </rPr>
      <t>1.2023.10.8湖南农业大学120周年校庆志愿者</t>
    </r>
    <r>
      <rPr>
        <sz val="9"/>
        <rFont val="宋体"/>
        <charset val="134"/>
        <scheme val="minor"/>
      </rPr>
      <t xml:space="preserve"> +1</t>
    </r>
    <r>
      <rPr>
        <sz val="9"/>
        <rFont val="宋体"/>
        <charset val="134"/>
      </rPr>
      <t xml:space="preserve">
2.2025.10.29开福寺路社区重阳主题志愿服务活动</t>
    </r>
    <r>
      <rPr>
        <sz val="9"/>
        <rFont val="宋体"/>
        <charset val="134"/>
        <scheme val="minor"/>
      </rPr>
      <t xml:space="preserve"> +1</t>
    </r>
    <r>
      <rPr>
        <sz val="9"/>
        <rFont val="宋体"/>
        <charset val="134"/>
      </rPr>
      <t xml:space="preserve">
3.2026.4.18长沙市芙蓉区嘉雨社区周末志愿服务</t>
    </r>
    <r>
      <rPr>
        <sz val="9"/>
        <rFont val="宋体"/>
        <charset val="134"/>
        <scheme val="minor"/>
      </rPr>
      <t xml:space="preserve"> +1</t>
    </r>
    <r>
      <rPr>
        <sz val="9"/>
        <rFont val="宋体"/>
        <charset val="134"/>
      </rPr>
      <t xml:space="preserve">
4.2026.4.25长沙市芙蓉区嘉雨社区周末志愿服务</t>
    </r>
    <r>
      <rPr>
        <sz val="9"/>
        <rFont val="宋体"/>
        <charset val="134"/>
        <scheme val="minor"/>
      </rPr>
      <t xml:space="preserve"> +1</t>
    </r>
    <r>
      <rPr>
        <sz val="9"/>
        <rFont val="宋体"/>
        <charset val="134"/>
      </rPr>
      <t xml:space="preserve">
5.2026.5.16长沙市芙蓉区嘉雨社区周末志愿服务</t>
    </r>
    <r>
      <rPr>
        <sz val="9"/>
        <rFont val="宋体"/>
        <charset val="134"/>
        <scheme val="minor"/>
      </rPr>
      <t xml:space="preserve"> +1</t>
    </r>
    <r>
      <rPr>
        <sz val="9"/>
        <rFont val="宋体"/>
        <charset val="134"/>
      </rPr>
      <t xml:space="preserve">
6.2026.5.23长沙市芙蓉区嘉雨社区周末志愿服务</t>
    </r>
    <r>
      <rPr>
        <sz val="9"/>
        <rFont val="宋体"/>
        <charset val="134"/>
        <scheme val="minor"/>
      </rPr>
      <t xml:space="preserve"> +1</t>
    </r>
    <r>
      <rPr>
        <sz val="9"/>
        <rFont val="宋体"/>
        <charset val="134"/>
      </rPr>
      <t xml:space="preserve">
7.2026.5.30长沙市芙蓉区嘉雨社区周末志愿服务</t>
    </r>
    <r>
      <rPr>
        <sz val="9"/>
        <rFont val="宋体"/>
        <charset val="134"/>
        <scheme val="minor"/>
      </rPr>
      <t xml:space="preserve"> +1</t>
    </r>
    <r>
      <rPr>
        <sz val="9"/>
        <rFont val="宋体"/>
        <charset val="134"/>
      </rPr>
      <t xml:space="preserve">
</t>
    </r>
  </si>
  <si>
    <r>
      <rPr>
        <sz val="9"/>
        <rFont val="宋体"/>
        <charset val="134"/>
      </rPr>
      <t>1.2023-2024年“校三好学生”</t>
    </r>
    <r>
      <rPr>
        <sz val="9"/>
        <rFont val="宋体"/>
        <charset val="134"/>
        <scheme val="minor"/>
      </rPr>
      <t xml:space="preserve"> +5</t>
    </r>
    <r>
      <rPr>
        <sz val="9"/>
        <rFont val="宋体"/>
        <charset val="134"/>
      </rPr>
      <t xml:space="preserve">
2.2024-2025年“校三好学生”</t>
    </r>
    <r>
      <rPr>
        <sz val="9"/>
        <rFont val="宋体"/>
        <charset val="134"/>
        <scheme val="minor"/>
      </rPr>
      <t xml:space="preserve"> +5</t>
    </r>
    <r>
      <rPr>
        <sz val="9"/>
        <rFont val="宋体"/>
        <charset val="134"/>
      </rPr>
      <t xml:space="preserve">
3.2024-2025年“校优秀团员”</t>
    </r>
    <r>
      <rPr>
        <sz val="9"/>
        <rFont val="宋体"/>
        <charset val="134"/>
        <scheme val="minor"/>
      </rPr>
      <t xml:space="preserve"> +5</t>
    </r>
    <r>
      <rPr>
        <sz val="9"/>
        <rFont val="宋体"/>
        <charset val="134"/>
      </rPr>
      <t xml:space="preserve">
4.2025-2026年“校优秀团员”</t>
    </r>
    <r>
      <rPr>
        <sz val="9"/>
        <rFont val="宋体"/>
        <charset val="134"/>
        <scheme val="minor"/>
      </rPr>
      <t xml:space="preserve"> +5</t>
    </r>
  </si>
  <si>
    <t>左诗雅</t>
  </si>
  <si>
    <t>9 /77</t>
  </si>
  <si>
    <t xml:space="preserve">1、2024.1.30-2024.2.28春运志愿活动（10天）；共青团浏阳市委+1
2、2024.1.31（上午）浏阳市河小青志愿活动；浏阳市河小青行动中心+1
3、2024.1.31（下午）浏阳市河小青志愿活动；浏阳市河小青行动中心+1
4.2024.2.1（上午）浏阳市河小青志愿活动；浏阳市河小青行动中心+1
5.2024.2.1（下午）浏阳市河小青志愿活动；浏阳市河小青行动中心+1
6.2024.2.5（上午）浏阳市河小青志愿活动；浏阳市河小青行动中心+1
7.2024.2.5（下午）浏阳市河小青志愿活动；浏阳市河小青行动中心+1
8、2024.2.6（上午）浏阳市河小青志愿活动；浏阳市河小青行动中心+1
9、2024.2.6（下午）浏阳市河小青志愿活动；浏阳市河小青行动中心+1
10、2025.1.19大学生寒假返家乡志愿活动；浏阳市关口街道长兴社区居委会
11、2025.7.19大学生暑假返家乡志愿活动；浏阳市义工联合会
12、2026.2.9-2026.2.14春运志愿活动（6天）；共青团浏阳市委 +1
13、2026.8.9长沙市小动物保护协会公益活动优秀志愿者；长沙市小动物保护协会 +1
</t>
  </si>
  <si>
    <r>
      <rPr>
        <sz val="10"/>
        <rFont val="宋体"/>
        <charset val="134"/>
      </rPr>
      <t>1、第十一届全国大学生生命科学竞赛（创新创业类）二等奖
参加学生：1.付俊杰，2.杨雨婷，3.</t>
    </r>
    <r>
      <rPr>
        <b/>
        <sz val="10"/>
        <rFont val="宋体"/>
        <charset val="134"/>
      </rPr>
      <t>左诗雅</t>
    </r>
    <r>
      <rPr>
        <sz val="10"/>
        <rFont val="宋体"/>
        <charset val="134"/>
      </rPr>
      <t xml:space="preserve">，李四才，宋一诺，王聘婷 +12*1/3=4
授予单位：全国大学生生命科学竞赛委员会  时间：2026.8
</t>
    </r>
    <r>
      <rPr>
        <u/>
        <sz val="10"/>
        <rFont val="宋体"/>
        <charset val="134"/>
      </rPr>
      <t>2、第十三届大连三仪杯动物医学技能大赛 三等奖 
参赛学生：左诗雅
授予单位：湖南农业大学 2025.5
3、湖南农业大学第十四届大学生基础化学实验竞赛 三等奖
参加学生：左诗雅
授予单位：湖南农业大学 时间：2025.6
4、第十四届动物医学技能大赛 二等奖
参加学生：左诗雅
授予单位：湖南农业大学 时间：2026.5</t>
    </r>
  </si>
  <si>
    <t xml:space="preserve">
19572929669</t>
  </si>
  <si>
    <t>湖南农业大学优秀学生干部 共青团湖南农业大学委员会 2025.4.30 +5</t>
  </si>
  <si>
    <t>易好</t>
  </si>
  <si>
    <t>14/77</t>
  </si>
  <si>
    <t>1、2023.11.16 献血证；长沙血液中心 +1</t>
  </si>
  <si>
    <t>1、优秀学生干部 共青团湖南农业大学委员会 2025.04 +5
2、三好学生 湖南农业大学 2025.12 +5
3、国家励志奖学金 湖南省教育厅 2025.12 +10
4、优秀学生干部 共青团湖南农业大学委员会 2026.04 +5</t>
  </si>
  <si>
    <t>崔林焜</t>
  </si>
  <si>
    <t>7/77</t>
  </si>
  <si>
    <t>校三好学生（2024.12） +5</t>
  </si>
  <si>
    <t>生物信息学</t>
  </si>
  <si>
    <t>23级生信二班</t>
  </si>
  <si>
    <t>栗欣楠</t>
  </si>
  <si>
    <t>4/97</t>
  </si>
  <si>
    <t>1、2023.11.6-11.11 湖南农业大学第五届生涯体验周活动；湖南农业大学创新创业与就业指导处 2小时/次 共1次 +1
2、2023.11 松雅湖“河小青”志愿服务活动；映善青年 +1
3、2023.12 松雅湖“河小青”志愿服务活动；映善青年 +1
4、2024.1.11 长沙市中医医院志愿服务活动；长沙映善青年教育科技发展中心 +1
5、2024.3.9 植保院清理加拿大一枝黄花活动；湖南农业大学植物保护学院团委 青年志愿者服务队 +1
6、2024.4.6 长沙市中医医院志愿服务活动；长沙映善青年教育科技发展中心 +1
7、2024.4.15-4.19 湖南农业大学第三届名企文化进校园；湖南农业大学创新创业与就业指导处 2小时/次 共2次 +2
8、2024.5.1-5.3 OSD精英舞者国际标准舞志愿服务活动；精英舞者公开赛组委会 +1
9、2025.4.5 松雅湖“河小青”志愿服务活动；长沙映善青年教育科技发展中心 +1
10、2025.4.5 梅溪湖“环境清理”志愿服务活动；长沙映善青年教育科技发展中心 +1
11、2025.8.16 郴州市槐树下村文明创建；中国共产主义青年团槐树下村支部委员会 +1
12、2025.8.17 郴州市槐树下村文明创建；中国共产主义青年团槐树下村支部委员会 +1
13、2025.9.9 -9.15 “清扫筑暖巢，志愿迎‘新’潮”迎新活动 ；湖南农业大学植物保护学院团委 青年志愿者服务队 共5次 15h +5
14、2025.10.15 湘雅二医院门诊导诊志愿者；长沙映善青年教育科技发展中心 +1
15、2025.10.25 梅溪湖环境保护志愿服务活动；长沙映善青年教育科技发展中心 +1
16、2025.10.27-11.1 湖南农业大学生涯体验周活动；湖南农业大学创新创业与就业指导处 2小时/次 共3次 +3
17、2025.11.10-11.14 湖南农业大学第六届名企文化进校园；植物保护学院学生工作办公室 2小时/次 共2次 +2
18、2026.1.3 郴州市槐树下村文明创建；中国共产主义青年团槐树下村支部委员会 +1
19、2026.1.4 郴州市槐树下村文明创建；中国共产主义青年团槐树下村支部委员会 +1
20、2026.1.19 郴州市槐树下村文明创建；中国共产主义青年团槐树下村支部委员会 +1
21、2026.1.20 郴州市槐树下村文明创建；中国共产主义青年团槐树下村支部委员会 +1
22、2026.1.21 郴州市槐树下村文明创建；中国共产主义青年团槐树下村支部委员会 +1
23、2026.3.8 梅溪湖环境保护志愿服务活动；长沙映善青年教育科技发展中心 +1
24、2026.3.28 梅溪湖环境保护志愿服务活动；长沙映善青年教育科技发展中心 +1
25、2026.3.29 梅溪湖环境保护志愿服务活动；长沙映善青年教育科技发展中心 +1
26、2026.4.20-4.23 湖南农业大学第七届名企文化进校园；湖南农业大学创新创业与就业指导处  2小时/次 共3次 +3
27、2026.5.1 郴州市槐树下村文明创建；中国共产主义青年团槐树下村支部委员会 +1
28、2026.5.2 郴州市槐树下村文明创建；中国共产主义青年团槐树下村支部委员会 +1
29、2026.5.3 郴州市槐树下村文明创建；中国共产主义青年团槐树下村支部委员会 +1
30、2026.5.23 16教教室清理； 湖南农业大学植物保护学院团委 青年志愿者服务队 +1</t>
  </si>
  <si>
    <t>上海赴外·国际组织实习生预备营项目八天（2026.1.31-2.7）+4</t>
  </si>
  <si>
    <r>
      <rPr>
        <sz val="10"/>
        <rFont val="宋体"/>
        <charset val="134"/>
        <scheme val="minor"/>
      </rPr>
      <t>1、湖南省省大学生创新创业训练平台截图
省级项目：“甲状腺癌症核心信息基因选择”项目名称
1李静迩2高艺轩3何祖玉</t>
    </r>
    <r>
      <rPr>
        <b/>
        <sz val="10"/>
        <rFont val="宋体"/>
        <charset val="134"/>
        <scheme val="minor"/>
      </rPr>
      <t>4栗欣楠</t>
    </r>
    <r>
      <rPr>
        <sz val="10"/>
        <rFont val="宋体"/>
        <charset val="134"/>
        <scheme val="minor"/>
      </rPr>
      <t>5黄诗韵
来源：陈渊老师项目
 时间：2024年立项2025年结项 +1</t>
    </r>
  </si>
  <si>
    <r>
      <rPr>
        <sz val="10"/>
        <rFont val="宋体"/>
        <charset val="134"/>
        <scheme val="minor"/>
      </rPr>
      <t>1、第五届全国大学生植物保护专业能力大赛“项目三：昆虫微景观展示”
学生：1.贾梦娇2.李睿涵3.申梦婷4.</t>
    </r>
    <r>
      <rPr>
        <b/>
        <sz val="10"/>
        <rFont val="宋体"/>
        <charset val="134"/>
        <scheme val="minor"/>
      </rPr>
      <t>栗欣楠</t>
    </r>
    <r>
      <rPr>
        <sz val="10"/>
        <rFont val="宋体"/>
        <charset val="134"/>
        <scheme val="minor"/>
      </rPr>
      <t xml:space="preserve">
三等奖
组织或颁奖单位：植物保护专业教学创新联盟 中国植物病理学会
2025年11月 +6*1/4=1.5</t>
    </r>
  </si>
  <si>
    <r>
      <rPr>
        <sz val="10"/>
        <rFont val="宋体"/>
        <charset val="134"/>
        <scheme val="minor"/>
      </rPr>
      <t xml:space="preserve">1、2023-2024湖南农业大学三好学生标兵_湖南农业大学 +5
2、2023-2024国家励志奖学金_湖南省教育厅 +10
3、2024-2025湖南农业大学优秀学干_共青团湖南农业大学委员会 +5
4、2024-2025湖南农业大学三好学生_湖南农业大学 +5
5、2024-2025国家励志奖学金_湖南省教育厅 +10
</t>
    </r>
    <r>
      <rPr>
        <u/>
        <sz val="10"/>
        <rFont val="宋体"/>
        <charset val="134"/>
        <scheme val="minor"/>
      </rPr>
      <t xml:space="preserve">6、2024-2025学年大学生就业创业工作优秀学生干部_湖南农业大学 </t>
    </r>
    <r>
      <rPr>
        <sz val="10"/>
        <rFont val="宋体"/>
        <charset val="134"/>
        <scheme val="minor"/>
      </rPr>
      <t xml:space="preserve">
7、2025-2026湖南农业大学优秀学干_共青团湖南农业大学委员会 +5
</t>
    </r>
  </si>
  <si>
    <t>郑苏语</t>
  </si>
  <si>
    <t>1/97</t>
  </si>
  <si>
    <t>1、2024.4.4 松雅湖环境保护志愿服务活动；+1
2、2024.6.6 松雅湖环境保护志愿服务活动；+1
3、2024.7.20 浏阳市大瑶镇中心卫生院志愿服务活动；+1
4、2024.8.16 浏阳市大瑶镇中心卫生院志愿服务活动；+1
5、2024.9.14 梅溪湖环境保护志愿服务活动；+1
6、2024.9.27 松雅湖环境保护志愿服务活动；+1
7、2025.4.12 松雅湖环境保护志愿服务活动；+1
8、2025.7.12 浏阳市妇幼保健院志愿服务活动；+1
9、2025.7.25 浏阳市古港镇中心卫生院志愿服务活动；+1
10、2025.7.28 浏阳市妇幼保健院志愿服务活动；+1
11、2025.8.4 浏阳市大瑶镇中心卫生院志愿服务活动；+1
12、2025.9.10 栖凤社区教师节活动；+1
13、2025.9.13 梅溪湖环境保护志愿服务活动；+1
14、2025.9.14 橘子洲景区志愿服务活动；+1
15、2025.9.27 松雅湖环境保护志愿服务活动；+1
16、2025.10.1 长沙火车站“汇聚微芒 造炬成阳”主题志愿活动；+1
17、2025.10.16 “做自己生活的导演，我们守护每一幕精彩”志愿活动；+1
18、2025.11.1 陈家湖社区敬老活动；+1
19、2025.11.26 开福寺路社区重阳节活动；+1
20、2025.12.1 栖凤社区便民服务；+1
21、2025.12.2 “红玲新航，‘声’动马小萌”志愿活动；+1
22、2025.12.16 “雷锋少年‘救’在身边安全教育”主题活动；+1
23、2025.12.22 “全民消防，平安栖凤”主题活动；+1
24、2026.2.17 浏阳市大瑶镇中心卫生院志愿服务活动；+1
25、2026.2.23 浏阳市大瑶镇中心卫生院志愿服务活动；+1
26、2026.2.27-2026.3.1 WYF-FELS长沙站活动；+1
27、2026.3.7 松雅湖环境保护志愿服务活动；+1
28、2026.3.8 松雅湖环境保护志愿服务活动；+1
29、2026.3.14 “学雷锋践初心，献血献髓暖星城”志愿活动；+1
30、2026.3.15 松雅湖环境保护志愿服务活动；+1
31、2026.3.15 松雅湖环境保护志愿服务活动；+1
32、2026.3.21 梅溪湖环境保护志愿服务活动；+1
33、2026.3.22 松雅湖环境保护志愿服务活动；+1
34、2026.3.29 松雅湖环境保护志愿服务活动；+1
35、2026.3.30 “开福合伙人，伊起创业吧”；+1
36、2026.4.11 松雅湖环境保护志愿服务活动；+1
37、2026.4.12 松雅湖环境保护志愿服务活动；+1
38、2026.4.18 新河街道紫凤社区阅读分享会；+1
39、2026.4.23 金科社区“书香润童心，版权伴成长”主题活动；+1
40、2026.5.12 天心区大学生创新创业主题志愿活动；+1
41、2026.5.21 共青团工作表彰&amp;广铁青年故事分享会志愿活动；+1
42、2026.5.28 开福区凤嘴路便民服务；+1
43、2026.6.16 舟桥路社区端午佳节主题活动；+1
44、2026.7.14 浏阳市大瑶镇中心卫生院志愿服务活动；+1
45、2026.7.19 浏阳市妇幼保健院志愿服务活动；+1
46、2026.7.25 浏阳市妇幼保健院志愿服务活动；+1
47、2026.8.15 浏阳市妇幼保健院志愿服务活动；+1
48、2026.8.23 浏阳市妇幼保健院志愿服务活动。+1</t>
  </si>
  <si>
    <t>2025.7.23-7.30（为期八天）参加由上海赴外文化交流中心举办的上海赴外· 国际组织实习生预备营项目 +4</t>
  </si>
  <si>
    <t>实用新型专利一项（一种便携式诊断仪）：郑苏语、陈渊；2026.8.27授权 +5</t>
  </si>
  <si>
    <t>1、湖南农业大学校三好学生标兵 湖南农业大大学 2024.12；+5
2、湖南农业大学校优秀团员 共青团湖南农业大学委员会 2025.04.30；+5
3、湖南农业大学校三好学生标兵 湖南农业大大学 2025.12；+5
4、湖南农业大学校优秀团员 共青团湖南农业大学委员会 2026.04.30。+5</t>
  </si>
  <si>
    <t>23生信三班</t>
  </si>
  <si>
    <t>吴雨萱</t>
  </si>
  <si>
    <t>3/97</t>
  </si>
  <si>
    <t>1、2023-2024学年湖南农业大学图书馆志愿服务活动30小时 活动颁发单位：湖南农业大学图书馆 +1
2、2024.3.12守护母亲河，争当河小青 活动颁发单位：长沙市星城学雷锋志愿服务发展中心 +1
3、2024-2025学年湖南农业大学图书馆志愿服务活动69.5小时 活动颁发单位：湖南农业大学图书馆 +1
4、2025.3.6湘雅二医院门诊导诊志愿服务 活动颁发单位：中南大学湘雅二医院志愿服务队 +1
5、2025.3.9梅溪湖环境保护志愿活动 活动颁发单位：长沙映善青年服务队 +1
6、2025.3.12青春趣河边志愿活动优秀志愿者 活动颁发单位：长沙市星城学雷锋志愿服务发展中心 +1
7、2025.3.16松雅湖湿地公园植物多样性调查志愿活动 活动颁发单位：长沙绿色潇湘环保科普中心 +1
8、2025.9.14橘子洲景区志愿活动 活动颁发单位：长沙岳麓山风景名胜区桔子洲景区志愿服务管理办公室 +1
9、2025.9.21松雅湖河小青志愿活动 活动颁发单位：长沙映善青年服务队 +1
10、2025.9.24多社区国庆中秋双节同庆志愿服务活动 活动颁发单位：长沙市心快乐公益慈善服务中心 +1
11、2025.9.28中秋月圆时，银龄亮花灯 活动颁发单位：湖南省乐善社会工作发展中心志愿服务队 +1
12、2025.10.8岳麓山景区志愿服务活动 活动颁发单位：长沙市岳麓山风景名胜区麓山管理处西大门志愿服务中心 +1
13、2025.10.16北辰国际颐养中心志愿服务活动 活动颁发单位：北辰国际颐养中心 +1
14、2025.10.17“金辉相伴，平安助老”湘民社区活动 活动颁发单位：湖南省乐善社会工作发展中心志愿服务队 +1
15、2025.10.28弘扬孝亲敬老美德，共建老年友好社会 活动颁发单位：长沙市望城区享学青少年公益服务中心 +1
16、2025.10.29北辰国际颐养中心志愿服务活动 活动颁发单位：北辰国际颐养中心 +1
17、2025.10.30 10月东塘街道邻聚力志愿活动 活动颁发单位：东塘街道社区社会组织发展服务中心 +1
18、2025.10.31梅溪湖环境保护志愿服务活动 活动颁发单位：长沙映善青年服务队 +1
19、2025.10.24长沙市中医医院志愿服务活动 活动颁发单位：长沙映善青年服务队 +1
20、2025.10.30志愿同行，岐黄有我志愿活动 活动颁发单位：长沙市中医医院（长沙市第八医院）中医药文化传承“爱在中医”志愿服务队 +1
21、2025.11.1敬老爱老，情暖金秋志愿服务活动 活动颁发单位：长沙市心快乐公益慈善服务中心 +1
22、2025.11.7“竹编香囊享乐趣，银龄生活欢乐多”湘民社区志愿服务活动 活动颁发单位：湖南省乐善社会工作发展中心志愿服务队 +1
23、2025.11.16梅溪湖环境保护志愿活动 活动颁发单位：长沙映善青年服务队 +1
24、2025.11.23天心区爱心小推车志愿服务活动 活动颁发单位：长沙市天心区青年志愿者协会 +1
25、2025.11.24 11月东塘街道邻聚力志愿活动 活动颁发单位：东塘街道社区社会组织发展服务中心 +1
26、2025.11.26开福寺路志愿活动 活动颁发单位：长沙市心快乐公益慈善服务中心 +1
27、2025.11.28开福区志愿服务联合会成立志愿服务活动 活动颁发单位：长沙市开福区青年志愿者协会 +1
28、2025.11.28梅溪湖环境保护志愿活动 活动颁发单位：长沙映善青年服务队 +1
29、2025.11.30非遗手工志愿服务活动 活动颁发单位：长沙市开福区青年志愿者协会 +1
30、2025.12.1多社区招募活动-栖凤社区志愿服务活动 活动颁发单位：长沙市芙蓉区虹桥社会工作服务中心 +1
31、2025.12.2红领新航，心动马小萌志愿服务活动 活动颁发单位：长沙市心快乐公益慈善服务中心 +1
32、2025.12.4荟聚云朵盒子志愿服务活动 活动颁发单位：长沙绿色潇湘环保科普中心 +1
33、2025.12.5长沙市国际志愿者日志愿服务活动 活动颁发单位：长沙市开福区青年志愿者协会 +1
34、2025.12.5长沙市志愿服务宣传日志愿服务活动 活动颁发单位：长沙市开福区青年志愿者协会 +1
35、2025.12.7天心区爱心小推车志愿服务活动 活动颁发单位：长沙市天心区青年志愿者协会 +1
36、2025.12.11开福区统计法治宣传月志愿服务活动 活动颁发单位：长沙市开福区青年志愿者协会 +1
37、2025.12.20童心庆回归，湘澳共欢腾志愿服务活动 活动颁发单位：长沙市星城学雷锋志愿服务发展中心 +1
38、2025.12.21天心区爱心小推车志愿服务活动 活动颁发单位：长沙市天心区青年志愿者协会 +1
39、2025.12.22栖凤社区招募消防志愿服务活动 活动颁发单位：长沙市心快乐公益慈善服务中心 +1
40、2025.12.23十二月爱尔眼科志愿服务活动 活动颁发单位：长沙市天心区青年志愿者协会 +1
41、2025.12.25藩后街社区古诗词诵读暨书法创作志愿服务活动 活动颁发单位：长沙市芙蓉区定王台街道藩后街社区 +1
42、2026.1.6东瑞社区“万户临瑞彩，金马焕新章”志愿服务活动 活动颁发单位：长沙市芙蓉区东岸街道东瑞社区 +1
43、2026.1.8通泰街小推车志愿活动 活动颁发单位：长沙市星城学雷锋志愿服务发展中心 +1
44、2026.1.10黄泥岭社区儿童书法志愿服务活动 活动颁发单位：长沙市暖心社工综合服务中心 +1
45、2026.3.11 3.12植树节志愿服务活动 活动颁发单位：长沙市志愿服务联合会 +1
46、2026.3.14三月学雷锋，三献传温情志愿服务活动 活动颁发单位：湖南省红十字捐献造血干细胞志愿服务队 +1
47、2026.3.21梅溪湖环境保护志愿活动 活动颁发单位：长沙映善青年服务队 +1
48、2026.4.13 2026年社会工作者职业资格考试考前培训会场志愿服务活动志愿者 活动颁发单位：长沙市开福区青年志愿者协会 +1
49、2026.4.18紫凤社区志愿服务活动 活动颁发单位：长沙市岳麓区益邻社会工作服务中心 +1
50、2026.5.12天心区大学生创新创业志愿活动 活动颁发单位：长沙市天心区青年志愿者协会 +1
51、2026.5.21长沙火车站志愿服务活动 活动颁发单位：长沙车站团委、开福区青穗青少年公益发展中心 +1
52、2026.5.28紫风社区志愿服务活动 活动颁发单位：长沙市心快乐公益慈善服务中心 +1
53、2026.6.15陈家湖社区志愿服务活动 活动颁发单位：长沙市心快乐公益慈善服务中心 +1
54、2026.6.20端午佳节传粽香，禁毒志愿共担当志愿活动 活动颁发单位：长沙市志愿服务联合会 +1
55、2026.6.25开福寺路社区志愿服务活动 活动颁发单位：长沙市芙蓉区虹桥社会工作服务中心 +1
56、2026.6.27梅溪湖环境保护志愿服务活动 活动颁发单位：长沙映善青年服务队 +1
57、2026.8.10蔡塘公益图书馆“一日馆长”志愿服务活动 活动颁发单位：厦门市湖里区鸟巢阅读文化推广中心 +1
58、2026.8.13（下午）芒盒社会实践站志愿活动 活动颁发单位：长沙市开福区青年志愿者协会 +1
59、2026.8.13长沙火车站志愿服务活动 活动颁发单位：长沙车站团委、开福区青穗青少年公益发展中心 +1
60、2026.8.14（上午）芒盒综合社会实践站志愿活动 活动颁发单位：长沙市开福区青年志愿者协会 +1
61、2026.8.14洪雅社区青少年公益志愿活动 活动颁发单位：长沙市暖心社工综合服务中心 +1
62、2026.8.15（上午）芒盒社会实践站志愿活动 活动颁发单位：长沙市开福区青年志愿者协会 +1
63、2026.8.16（上午）芒盒服务站志愿服务活动 活动颁发单位：长沙市开福区青年志愿者协会 +1
64、2026.8.15天心阁爱心小推车志愿服务活动 活动颁发单位：长沙市天心区青年志愿者协会 +1
65、2026.8.16天心阁爱心小推车志愿服务活动 活动颁发单位：长沙市天心区青年志愿者协会 +1
66、2026.8.17（上午）芒盒综合服务点志愿服务活动 活动颁发单位：长沙市开福区青年志愿者协会 +1
67、2026.8.17（下午）芒盒综合服务点志愿服务活动 活动颁发单位：长沙市开福区青年志愿者协会 +1
68、2026.8.18金科社区志愿服务活动 活动颁发单位：湖南省乐善社会工作发展中心志愿服务队 +1
69、2026.8.18(下午）芒盒综合服务点志愿服务活动 活动颁发单位：长沙市开福区青年志愿者协会 +1
70、2026.8.19（上午）芒盒综合服务点志愿服务活动 活动颁发单位：长沙市开福区青年志愿者协会 +1
71、2026.8.19（下午）芒盒综合服务点志愿服务活动 活动颁发单位：长沙市开福区青年志愿者协会 +1
72、2026.8.20 芒盒综合服务点志愿服务活动 活动颁发单位：长沙市开福区青年志愿者协会 +1
73、2026.8.20长沙火车站志愿服务活动 活动颁发单位：长沙车站团委、开福区青穗青少年公益发展中心 +1
74、2026.8.21（上午）芒盒综合服务点志愿服务活动 活动颁发单位：长沙市开福区青年志愿者协会 +1
75、2026.8.21（下午）芒盒综合服务点志愿服务活动 活动颁发单位：长沙市开福区青年志愿者协会 +1
76、2026.8.22天心阁爱心小推车志愿服务活动 活动颁发单位：长沙市天心区青年志愿者协会 +1
77、2026.8.22（上午）芒盒综合服务点志愿服务活动 活动颁发单位：长沙市开福区青年志愿者协会 +1
78、2026.8.23天心阁爱心小推车志愿服务活动 活动颁发单位：长沙市天心区青年志愿者协会 +1
79、2026.8.23（上午）芒盒综合服务点志愿服务活动 活动颁发单位：长沙市开福区青年志愿者协会 +1
80、2026.8.24（下午）芒盒综合服务点志愿服务活动 活动颁发单位：长沙市开福区青年志愿者协会 +1
81、2026.8.24商贸城社区志愿服务活动 活动颁发单位：长沙市岳麓区仁和社会工作服务中心 +1
82、2026.8.25开福合伙人成果汇报会志愿服务活动 活动颁发单位：长沙市开福区青年志愿者协会 +1
83、2026.8.25芒盒综合服务点志愿服务活动 活动颁发单位：长沙市开福区青年志愿者协会 +1
84、2026.8.26开福合伙人成果汇报会志愿服务活动 活动颁发单位：长沙市开福区青年志愿者协会 +1
85、2026.8.26芒盒综合服务点志愿服务活动 活动颁发单位：长沙市开福区青年志愿者协会 +1
86、2026.8.27芒盒综合服务点志愿服务活动 活动颁发单位：长沙市开福区青年志愿者协会 +1
87、2026.8.27长沙火车站志愿服务活动 活动颁发单位：长沙车站团委、开福区青穗青少年公益发展中心 +1
88、2026.8.28（下午）芒盒综合服务点志愿活动 活动颁发单位：长沙市开福区青年志愿者协会 +1
89、2026.8.28长沙火车站志愿服务活动 活动颁发单位：长沙车站团委、开福区青穗青少年公益发展中心 +1
90、2026.8.29（上午）芒盒综合服务点志愿服务活动 活动颁发单位：长沙市开福区青年志愿者协会 +1
91、2026.8.29秀峰街道消防宣传志愿服务活动 活动颁发单位：长沙市开福区青年志愿者协会 +1
92、2026.8.30马栏山志愿服务站文明劝导志愿服务活动 活动颁发单位：长沙市开福区青年志愿者协会 +1
93、2026.8.31（下午）芒盒综合服务点志愿活动 活动颁发单位：长沙市开福区青年志愿者协会 +1
94、2026.8.30长沙火车站志愿服务活动 活动颁发单位：长沙车站团委、开福区青穗青少年公益发展中心 +1
95、2026.8.31长沙火车站志愿服务活动 活动颁发单位：长沙车站团委、开福区青穗青少年公益发展中心 +1
96、2026.8月芒盒综合服务点月度优秀志愿者 活动颁发单位：共青团长沙市开福区委、长沙市开福区青年志愿者协会
97、2026.4.23金科社区志愿服务活动 活动颁发单位：湖南省乐善社会工作发展中心志愿服务队 +1</t>
  </si>
  <si>
    <t>上海赴外·国际组织实习生预备营项目八天（2026.1.31-2026.2.7） +4</t>
  </si>
  <si>
    <t>1、第三届 “BETT 杯” 全国大学生英语阅读大赛初赛全国一等奖-国际商务交流与外语研究分会-2025.3
2、第三届 “BETT 杯” 全国大学生英语阅读大赛决赛全国一等奖-国际商务交流与外语研究分会-2025.3</t>
  </si>
  <si>
    <t>1、2024.4—湖南农业大学—校优秀团员+5
2、2024.12—湖南农业大学—校三好学生 +5
3、2025.4—湖南农业大学—校优秀团干 +5
4、2025.12—湖南农业大学—校三好学生标兵 +5
5、2026.4—湖南农业大学—校优秀团员 +5</t>
  </si>
  <si>
    <t>23级生信三班</t>
  </si>
  <si>
    <t>颜李雯</t>
  </si>
  <si>
    <t>5/97</t>
  </si>
  <si>
    <t>1. 2023.5 植物保护学院16教停车劝导员（颁发单位：植物保护学院团委 青年志愿者服务队） +1
2. 2023.10.2 植物保护学院校庆卫生（颁发单位：植物保护学院团委 青年志愿者服务队）  +1
3. 2023.10.8 植物保护学院16教校庆接待工作（颁发单位：植物保护学院团委 青年志愿者服务队）  +1
4. 2024.3.12 加拿大一枝黄花清理活动（颁发单位：植物保护学院团委 青年志愿者服务队）  +1
5. 2024.5.11 长沙协和颐养老院布置会场（颁发单位：长沙协和颐养院）  +1
6. 2024.9.28 共青团芙蓉区委阳光剧场“正念·积极心理”项目志愿者（颁发单位：长沙市零点智能青少年成长服务中心）  +1
7. 2024.10.13 “青春趣河边”河流观测活动志愿者（颁发单位：长沙映善青年教育科技发展中心）  +1
8. 2024.11.23 植物保护学院植物拓印（颁发单位：植物保护学院团委 青年志愿者服务队） +1 
9. 2024.12.21 湖南省数独锦标赛长沙分会场志愿服务活动（颁发单位：长沙市青年志愿者联合会）  +1
10. 2025.2.23 上午 长沙市中医医院志愿者（颁发单位：长沙市中医医院）  +1
11. 2025.2.23 下午 长沙市中医医院志愿者（颁发单位：长沙市中医医院）  +1
12. 2025.3.2 长沙市星城学雷锋志愿服务发展中心志愿服务活动（颁发单位：长沙市星城学雷锋志愿服务发展中心）  +1
13. 2025.3.9 德政社区“走进社区 环境卫生、垃圾分类人人有责”学雷锋志愿服务活动（颁发单位：长沙市星城学雷锋志愿服务发展中心）  +1
14. 2025.3.16 “暖心长沙"志愿服务慈善小推车活动（颁发单位：长沙市星城学雷锋志愿服务发展中心） +1 
15. 2025.3.22 松雅湖河小青志愿服务（颁发单位：长沙映善青年教育科技发展中心）  +1
16. 2025.3.23 松雅湖河小青志愿服务（颁发单位：长沙映善青年教育科技发展中心）  +1
17. 2025.4.19（早上）松雅湖河小青（颁发单位：长沙映善青年教育科技发展中心）  +1
18. 2025.4.19（下午）松雅湖河小青（颁发单位：长沙映善青年教育科技发展中心）  +1
19. 2025.4.20 “暖心长沙"志愿服务慈善小推车活动（颁发单位：长沙市星城学雷锋志愿服务发展中心）  +1
20. 2025.5.10（早上）松雅湖河小青（颁发单位：长沙映善青年教育科技发展中心）  +1
21. 2025.5.10（下午）松雅湖河小青（颁发单位：长沙映善青年教育科技发展中心）  +1
22. 2025.5.31（早上）松雅湖河小青（颁发单位：长沙映善青年教育科技发展中心）  +1
23. 2025.9.20 “驱动未来.智慧创造"志愿服务活动（颁发单位：长沙市星城学雷锋志愿服务发展中心）  +1
24. 2025.9.25 下午 长沙市中医医院志愿者（颁发单位：长沙市中医医院）  +1
25. 2025.9.27 松雅湖河小青志愿服务（颁发单位：长沙映善青年教育科技发展中心）  +1
26. 2025.9.28 映善志愿服务湘民社区（颁发单位：长沙市零点智能青少年成长服务中心） +1 
27. 2025.10.18（早上）松雅湖河小青（颁发单位：长沙映善青年教育科技发展中心） +1 
28. 2025.10.18（下午）松雅湖河小青（颁发单位：长沙映善青年教育科技发展中心）  +1
29. 2025.10.25 松雅湖河小青志愿服务（颁发单位：长沙映善青年教育科技发展中心）  +1
30. 2025.10.27 长沙市中医医院志愿者（颁发单位：长沙市中医医院）  +1
31. 2025.10.30 长沙市中医医院志愿者（颁发单位：长沙市中医医院）  +1
32. 2025.11.1 松雅湖河小青（颁发单位：长沙映善青年教育科技发展中心）  +1
33. 2025.11.2 松雅湖河小青（颁发单位：长沙映善青年教育科技发展中心）  +1
34. 2025.11.23 松雅湖河小青（颁发单位：长沙映善青年教育科技发展中心）  +1
35. 2025.11.30 松雅湖河小青（颁发单位：长沙映善青年教育科技发展中心）  +1
36. 2026.3.21 松雅湖河小青（颁发单位：长沙映善青年教育科技发展中心）  +1
37. 2026.3.22 松雅湖河小青（颁发单位：长沙映善青年教育科技发展中心）  +1
38. 2026.3.25 湘雅二医院门诊导诊志愿（颁发单位：共青团中南大学湘雅二医院委员会）  +1
39. 2026.3.29（早上）松雅湖河小青（颁发单位：长沙映善青年教育科技发展中心）  +1
40. 2026.3.29（下午）松雅湖河小青（颁发单位：长沙映善青年教育科技发展中心）  +1
41. 2026.4.3 金科社区“缅怀先烈寄哀思，绿色清明倡新风”主题（颁发单位：长沙市芙蓉区东屯渡街道金科社区）+1  
42. 2026.4.4 松雅湖河小青+红十字会2.5小时（颁发单位：长沙映善青年教育科技发展中心）+1
43. 2026.4.12（早上）松雅湖河小青（颁发单位：长沙映善青年教育科技发展中心）  +1
44. 2026.4.12（下午）松雅湖河小青（颁发单位：长沙映善青年教育科技发展中心）  +1
45. 2026.4.19 松雅湖河小青（颁发单位：长沙映善青年教育科技发展中心）  +1
46. 2026.4.26 松雅湖河小青（颁发单位：长沙映善青年教育科技发展中心）  +1
47. 2026.5.17（早上）松雅湖河小青（颁发单位：长沙映善青年教育科技发展中心）  +1
48. 2026.5.17（下午）松雅湖河小青（颁发单位：长沙映善青年教育科技发展中心）  +1
49. 2026.5.31（下午）松雅湖河小青（颁发单位：长沙映善青年教育科技发展中心）  +1
50. 2026.6.14（早上）松雅湖河小青（颁发单位：长沙映善青年教育科技发展中心）  +1
51. 2026.6.14（下午）松雅湖河小青（颁发单位：长沙映善青年教育科技发展中心）  +1
52. 2026.6.24 松雅湖河小青（颁发单位：长沙映善青年教育科技发展中心） +1  
53. 2026.6.27 松雅湖河小青（颁发单位：长沙映善青年教育科技发展中心） +1
54.校优秀志愿者（2025.4）+2</t>
  </si>
  <si>
    <t>2026.01.31-2026.02.7
湖南农业大学2026年寒假国际组织实习生预备营_全球就业就业创业促进中心 上海赴外文化交流中心 共8天 +4</t>
  </si>
  <si>
    <r>
      <rPr>
        <sz val="9"/>
        <rFont val="宋体"/>
        <charset val="134"/>
        <scheme val="minor"/>
      </rPr>
      <t>基于多效应-多世代-多性状联合的玉米产量性状全基因组关联分析
成员：1.黎善友、2.刘积、3.</t>
    </r>
    <r>
      <rPr>
        <b/>
        <sz val="9"/>
        <rFont val="宋体"/>
        <charset val="134"/>
        <scheme val="minor"/>
      </rPr>
      <t>颜李雯</t>
    </r>
    <r>
      <rPr>
        <sz val="9"/>
        <rFont val="宋体"/>
        <charset val="134"/>
        <scheme val="minor"/>
      </rPr>
      <t xml:space="preserve"> 立项并结题
创新训练项目省级 2024.05-2025.05 
（省级立项排名第三） +2</t>
    </r>
  </si>
  <si>
    <r>
      <rPr>
        <sz val="9"/>
        <rFont val="宋体"/>
        <charset val="134"/>
        <scheme val="minor"/>
      </rPr>
      <t>第十一届全国大学生生命科学竞赛（创新创业类）
人工智能驱动的植物RLK结构解析、功能注释与分类体系扩展
1.李星哲，2.</t>
    </r>
    <r>
      <rPr>
        <b/>
        <sz val="9"/>
        <rFont val="宋体"/>
        <charset val="134"/>
        <scheme val="minor"/>
      </rPr>
      <t>颜李雯</t>
    </r>
    <r>
      <rPr>
        <sz val="9"/>
        <rFont val="宋体"/>
        <charset val="134"/>
        <scheme val="minor"/>
      </rPr>
      <t>，张雯涛，何昊，黄佳颖
国家级二等奖，全国大学生生命科学竞赛委员会 2026.08
（国二排名第二）+12*1/2=6</t>
    </r>
  </si>
  <si>
    <r>
      <rPr>
        <sz val="9"/>
        <rFont val="宋体"/>
        <charset val="134"/>
        <scheme val="minor"/>
      </rPr>
      <t xml:space="preserve">1.校三好学生标兵（2024.12）+5
</t>
    </r>
    <r>
      <rPr>
        <u/>
        <sz val="9"/>
        <rFont val="宋体"/>
        <charset val="134"/>
        <scheme val="minor"/>
      </rPr>
      <t>2.校优秀志愿者（2025.4）</t>
    </r>
    <r>
      <rPr>
        <sz val="9"/>
        <rFont val="宋体"/>
        <charset val="134"/>
        <scheme val="minor"/>
      </rPr>
      <t xml:space="preserve">
3.校三好学生标兵（2025.12）+5</t>
    </r>
  </si>
  <si>
    <t>朱琰</t>
  </si>
  <si>
    <t>2/97</t>
  </si>
  <si>
    <t xml:space="preserve">1.2023.10.14 清除福寿螺志愿活动：植物保护学院青年志愿者服务队 +1
2.2024.5.11 长沙协和颐养院志愿活动：长沙协和颐养院 +1
3.2024.3.3 清扫植保基地：植物保护学院青年志愿者服务队 +1
4.2024.3.3 蝴蝶标本制作活动：植物保护学院青年志愿者服务队 +1
5.2024.3.9 清除加拿大一枝黄花志愿活动：植物保护学院青年志愿者服务队 +1
6.2024.3.16 蝴蝶标本义卖活动：植物保护学院青年志愿者服务队 +1
7.2024.3.17 制作树叶标签志愿活动：植物保护学院青年志愿者服务队 +1
8、2024.10.10 中南大学湘雅二医院门诊导诊志愿服务：中南大学湘雅二医院团委；+1
9.2025.3.30 IHOSA光与青年志愿活动：SKT-CNEC +1
10.2026.3.22 松雅湖“河小青”志愿服务活动：映善青年志愿服务队 +1
11.2026.4.4 松雅湖“河小青”志愿服务活动：映善青年志愿服务队 +1
12.2026.5.10 松雅湖“河小青”志愿服务活动：映善青年志愿服务队 +1
13.2026.5.30 共青团芙蓉区委阳光剧场情景剧志愿活动：长沙市零点智能青少年成长服务中心 +1
14.2026.5.31 “花开六一，法润童心”普法宣传活动：湖南湘江新区志愿者联合会 +1
15.2026.7.11 都市花园社区养老服务站义工：重庆山城志愿者服务中心 +1
16.2026.8.1 天星桥红槽房社区养老服务站义工：重庆山城志愿者服务中心 +1
17.2026.8.1 都市花园社区养老服务站义工：重庆山城志愿者服务中心 +1
18.2026.8.2 柑子村社区养老服务站义工：重庆山城志愿者服务中心 +1
19.2026.8.2 都市花园社区养老服务站义工：重庆山城志愿者服务中心 +1
20.2026.8.8 都市花园社区养老服务站义工：重庆山城志愿者服务中心 +1
21.2026.8.8 柑子村社区养老服务站义工：重庆山城志愿者服务中心 +1
22.2026.8.15 天星桥红槽房社区养老服务站义工：重庆山城志愿者服务中心 +1
23.2026.8.15 都市花园社区养老服务站义工：重庆山城志愿者服务中心 +1
24.2026.8.16 柑子村社区养老服务站义工：重庆山城志愿者服务中心 +1
25.2026.8.16 都市花园社区养老服务站义工：重庆山城志愿者服务中心 +1
26.2026.8.22 柑子村社区养老服务站义工：重庆山城志愿者服务中心 +1
27.2026.8.22 都市花园社区养老服务站义工：重庆山城志愿者服务中心 +1
28.2026.8.23 都市花园社区养老服务站义工：重庆山城志愿者服务中心 +1
29.2026.8.23 都市花园社区养老服务站义工：重庆山城志愿者服务中心 +1
30.2026.8.27 都市花园社区养老服务站义工：重庆山城志愿者服务中心 +1
31.2026.8.27 都市花园社区养老服务站义工：重庆山城志愿者服务中心 +1
32.2026.8.28 都市花园社区养老服务站义工：重庆山城志愿者服务中心 +1
33.2026.8.28 都市花园社区养老服务站义工：重庆山城志愿者服务中心 +1
34.2026.8.29 都市花园社区养老服务站义工：重庆山城志愿者服务中心 +1
35.2026.8.29 柑子村社区养老服务站义工：重庆山城志愿者服务中心 +1
36.2026.8.30 柑子村社区养老服务站义工：重庆山城志愿者服务中心 +1
37.2026.8.30 都市花园社区养老服务站义工：重庆山城志愿者服务中心 +1
38.2026.8.31 都市花园社区养老服务站义工：重庆山城志愿者服务中心 +1
39.2026.8.31 都市花园社区养老服务站义工：重庆山城志愿者服务中心 +1
</t>
  </si>
  <si>
    <t>上海赴外国际组织实习生预备营项目八天
（2026.7.22-2026.7.29）+4</t>
  </si>
  <si>
    <t>1.湖南农业大学校三好学生 湖南农业大学 2024.12 +5
2.湖南农业大学校优秀团员 共青团湖南农业大学委员会 2024.04 +5
3.湖南农业大学校三好学生 湖南农业大学 2025.12 +5</t>
  </si>
  <si>
    <t>李如意</t>
  </si>
  <si>
    <t>6/97</t>
  </si>
  <si>
    <t>1、2024.10.2--河小青活动--映善志愿服务队 +1
2、2024.10.4--长沙市中医医院志愿服务活动--映善志愿服务队 +1
3、2024.10.8--长沙市中医医院志愿服务活动--映善志愿服务队 +1
4、2024.11.1--长沙市中医医院志愿服务活动--映善志愿服务队 +1
5、2024.11.2--河小青活动--映善志愿服务队 +1
6、2025.3.2--河小青活动--映善志愿服务队 +1
7、2025.3.8--河小青活动--映善志愿服务队 +1
8、2025.4.14--长沙市中医医院志愿服务活动--映善志愿服务队 +1
9、2025.4.20--湖南百公里--湖南省体育局、湖南省委员会、湖南日报社 +1
10、2025.9.21--河小青活动--映善志愿服务队 +1 
11、2025.9.28--中秋主题志愿活动--湖南省乐善社会工作发展中心志愿服务队 +1
12、2025.10.18--东塘街道志愿服务--湖南省志愿服务联合会 +1
13、2025.10.24--长沙市中医医院志愿服务活动--映善志愿服务队 +1
14、2025.10.29--厨王争霸赛--北辰国际颐养中心 +1
15、2025.10.30--志愿同行，岐黄有我--长沙市中医医院中医药文化传承“爱在中医”志愿服务队 +1
16、2025.10.30--东塘街道志愿服务--湖南省志愿服务联合会 +1 
17、2025.11.7--湘民社区活动--湖南省乐善社会工作发展中心志愿服务队 +1
18、2025.12.5--长沙市志愿服务宣传日--长沙车站青年志愿者协会 +1
19、2025.12.7--天心阁志愿活动--长沙市天心区青年志愿者协会 +1
20、2026.3.5--湘雅二医院门诊导诊志愿服务活动--中南大学湘雅二医院志愿服务队 +1
21、2026.3.11--植树节主题活动--长沙市开福区青年志愿者协会 +1
22、2026.3.14--三月学雷锋活动--湖南省红十字捐献造血干细胞志愿服务队 +1</t>
  </si>
  <si>
    <t>1、2024.04--湖南农业大学--校优秀团员 +5
2、2024.12--湖南农业大学--校三好学生 +5</t>
  </si>
  <si>
    <t>23级生信一班</t>
  </si>
  <si>
    <t>彭安怡</t>
  </si>
  <si>
    <t>9/97</t>
  </si>
  <si>
    <t>1、2024.3 松雅湖河小青志愿服务活动：映善青年志愿服务队 +1
2、2024.3.30长沙火车南站“复兴号”志愿服务活动：长沙市火车南站地区综管办 +1
3、2024.4.13长沙市第五届“公益慈善嘉年华”活动志愿：善耀星城公益慈善嘉年华组委会 
4、2024.5.20青春趣河边河流观测志愿活动：长沙市星城学雷锋志愿服务发展中心 +1
5、2024.7.20 全国大学生夏日“醴”行志愿服务：醴陵市义工联合会 +1
6、2024.7.21 全国大学生夏日“醴”行志愿服务：醴陵市义工联合会 +1
7、2024.8.1长沙市星城暑期志愿活动：长沙市星城学雷锋志愿服务发展中心 +1
8、2024.9 松雅湖河小青志愿服务活动：映善青年志愿服务队 +1
9、2024.11.9松雅湖“河小青”志愿服务活动：映善青年志愿服务队 +1
10、2024.11.9长沙县“文明同行，救在身边”红十字应急救护普及培训活动
11、2025.2.20文明开福——马栏山志愿服务站文明劝导志愿服务活动：长沙市开福区青年志愿者协会 +1
12、2025.3.22 大学生露营我有话说志愿活动：长沙县志愿者协会 +1
13、2025.4.13文明开福——马栏山志愿服务站文明劝导志愿服务活动：长沙市开福区青年志愿者协会 +1
14、2025.5.1千年瓷都烟花秀・五彩醴陵炒粉节：醴陵市义工联合会 +1
15、2025.5.2千年瓷都烟花秀・五彩醴陵炒粉节：醴陵市义工联合会 +1
16、2025.5.3千年瓷都烟花秀・五彩醴陵炒粉节：醴陵市义工联合会 +1
17、2025.5.18机甲大师超级对抗赛-区域赛志愿服务活动：长沙市天心区青年志愿者协会 +1
18、2025.5.19机甲大师超级对抗赛-区域赛志愿服务活动：长沙市天心区青年志愿者协会 +1
19、2025.5.23机甲大师超级对抗赛-区域赛志愿服务活动：长沙市天心区青年志愿者协会 +1
20、2025.9.27 长沙市希望工程30周年主题活动志愿：开福区青年志愿者协会 +1
21、2025.11.28 开福区志愿服务联合成立大会志愿服务：长沙市开福区青年志愿者协会 +1
22、2025.11.30 非遗手工活动：长沙车站青年志愿者协会 +1
23、2025.11.30长沙市青年人才创新创业政策推介会志愿服务活动：长沙市开福区青年志愿者协会 +1
24、2025.12.4长沙市志愿服务宣传日志愿服务活动：长沙车站青年志愿者协会 +1
25、2025.12.5长沙市国际志愿者日志愿服务活动：长沙市开福区青年志愿者协会 +1
26、2025.12.5长沙市志愿服务联合会宣传日志愿服务活动：长沙市开福区青年志愿者协会 +1
27、2026.1.20醴陵市冬令营助教帮扶志愿服务：醴陵市阳光志愿者协会 +1
28、2026.1.24醴陵市冬令营助教帮扶志愿服务：醴陵市阳光志愿者协会 +1
29、2026.3.8大学生“返家乡”网络安全科普“：共青团湘潭市雨湖区委员会 +1
30、2026.3.15长沙火车站春运志愿服务：长沙车站青年志愿者协会 +1
31、2026.6.15 陈家湖社区端午志愿服务活动：长沙市心快乐公益慈善服务中心 +1
32、2025.4.20“守河流之净，护绿水长清”河流保护活动：植物保护学院青志队 +1
33、2024.3.9植保生科加拿大一枝黄花志愿活动：植物保护学院青志队 +1
34、2025.12.9单车归位：植保青志队 +1
35、2024.3.12守护浏阳河，争当河小青：东湖青柠志愿服务队 +1</t>
  </si>
  <si>
    <t>18507415098</t>
  </si>
  <si>
    <r>
      <rPr>
        <sz val="9"/>
        <rFont val="宋体"/>
        <charset val="134"/>
        <scheme val="minor"/>
      </rPr>
      <t xml:space="preserve">1.湖南农业大学校优秀团员 共青团湖南农业大学委员会2026.4.30 +5
2.湖南农业大学三好学生标兵 湖南农业大学2025.12 +5
</t>
    </r>
    <r>
      <rPr>
        <u/>
        <sz val="9"/>
        <rFont val="宋体"/>
        <charset val="134"/>
        <scheme val="minor"/>
      </rPr>
      <t>3.湖南农业大学学生在线先进宣传个人 湖南农业大学学生工作部2026.4</t>
    </r>
  </si>
  <si>
    <t>3398141950</t>
  </si>
  <si>
    <t>王昱菲</t>
  </si>
  <si>
    <t>91.14</t>
  </si>
  <si>
    <t>7/97</t>
  </si>
  <si>
    <t>72.91</t>
  </si>
  <si>
    <t>1.2024.03.12青春趣河边志愿服务 +1
2.2025.03梅溪湖“河小青”志愿活动 +1
3.2025.03松雅湖“河小青”志愿活动 +1
4.2025.04梅溪湖“河小青”志愿活动 +1
5.2026.05梅溪湖“河小青”志愿活动 +1
6.2025.09.28”中秋月圆时，银铃亮花灯“志愿服务 +1</t>
  </si>
  <si>
    <t xml:space="preserve">湖南农业大学校优秀学生干部 共青团湖南农业大学委员会2025.05 +5  </t>
  </si>
  <si>
    <t>江蕙莹</t>
  </si>
  <si>
    <t>10/97</t>
  </si>
  <si>
    <t>否</t>
  </si>
  <si>
    <t>1. “守护母亲河 争当河小青”护河行动（2024.3.12）+1</t>
  </si>
  <si>
    <t>1. 2023-2024年度湖南农业大学三好学生（单位：湖南农业大学） +5</t>
  </si>
  <si>
    <t>罗楚翎</t>
  </si>
  <si>
    <t>12/97</t>
  </si>
  <si>
    <t>1、2023.12.10长沙血液中心献血活动：长沙血液中心  +1
2、2024.03.12“守护母亲河 争当河小青”护河活动：长沙市星城学雷锋志愿服务发展中心、长沙市河小青行动中心 +1
3、2024.04.21长沙血液中心献血活动：长沙血液中心 +1
4、2024.04.30校优秀青年志愿者：中国共产主义青年团湖南农业大学委员会 +2
5、2024.10.27长沙血液中心献血活动：长沙血液中心 +1
6、2025.03.16松雅湖生物多样性监测志愿服务：长沙绿色潇湘环保科普中心 +1
7、2025.04.30校优秀青年志愿者：中国共产主义青年团湖南农业大学委员会 +2</t>
  </si>
  <si>
    <r>
      <t xml:space="preserve">1、第十届湖南省青年文化艺术节合唱比赛项目
参赛学生：包括学生罗楚翎在内本校学生60余人，铜奖
授予单位:湖南省学生联合会，湖南省青年联合会，中国共产主义青年团湖南省
时间：2024.05
2、2025年湖南省第十二届大学生物理竞赛（非专业组）
参赛学生：罗楚翎（个人赛），三等奖
授予单位：湖南省教育厅
时间：2025.06
</t>
    </r>
    <r>
      <rPr>
        <sz val="10"/>
        <rFont val="宋体"/>
        <charset val="134"/>
        <scheme val="minor"/>
      </rPr>
      <t>3、2025年第六届“华数杯”全国大学生数学建模竞赛
参赛学生：（1罗楚翎，（2孟繁瑜，（3欧阳雨珂，一等奖
授予单位：中国未来研究会大数据与数学模型专业委员会，天津市未来与预测科学研究会，华数杯数学建模竞赛组委会
时间：2025.08  +0</t>
    </r>
    <r>
      <rPr>
        <u/>
        <sz val="10"/>
        <rFont val="宋体"/>
        <charset val="134"/>
        <scheme val="minor"/>
      </rPr>
      <t xml:space="preserve">
4、2025年第十五届APMCM亚太地区大学生数学建模竞赛
参赛学生：（1罗楚翎，（2孟繁瑜，（3欧阳雨珂，一等奖
授予单位：中国国际科技促进会物联网工作委员会，北京图形学学会，亚太地区大学生数学建模竞赛组织委员会
时间：2025.11 
5、2026年第十六届MathorCup数学应用挑战赛华中区域赛
参赛学生：罗楚翎（指导老师身份），谭嘉欣，游朝辉，彭安怡，二等奖
授予单位：中国优选法统筹法与经济数学研究会
时间：2026.06</t>
    </r>
  </si>
  <si>
    <r>
      <t xml:space="preserve">1、校三好学生：湖南农业大学（2024.12） +5
</t>
    </r>
    <r>
      <rPr>
        <u/>
        <sz val="10"/>
        <rFont val="宋体"/>
        <charset val="134"/>
        <scheme val="minor"/>
      </rPr>
      <t>2、校优秀社团工作积极分子：共青团湖南农业大学委员会（2025.05）</t>
    </r>
  </si>
  <si>
    <r>
      <t>1、第十届湖南省青年文化艺术节合唱比赛项目
参赛学生：包括学生罗楚翎在内本校学生60余人，铜奖
授予单位:湖南省学生联合会，湖南省青年联合会，中国共产主义青年团湖南省
时间：2024.05
2、2025年湖南省第十二届大学生物理竞赛（非专业组）
参赛学生：</t>
    </r>
    <r>
      <rPr>
        <b/>
        <u/>
        <sz val="9"/>
        <rFont val="宋体"/>
        <charset val="134"/>
        <scheme val="minor"/>
      </rPr>
      <t>罗楚翎</t>
    </r>
    <r>
      <rPr>
        <u/>
        <sz val="9"/>
        <rFont val="宋体"/>
        <charset val="134"/>
        <scheme val="minor"/>
      </rPr>
      <t xml:space="preserve">（个人赛），三等奖
授予单位：湖南省教育厅
时间：2025.06
</t>
    </r>
    <r>
      <rPr>
        <sz val="9"/>
        <rFont val="宋体"/>
        <charset val="134"/>
        <scheme val="minor"/>
      </rPr>
      <t>3、2025年第六届“华数杯”全国大学生数学建模竞赛
参赛学生：（</t>
    </r>
    <r>
      <rPr>
        <b/>
        <sz val="9"/>
        <rFont val="宋体"/>
        <charset val="134"/>
        <scheme val="minor"/>
      </rPr>
      <t>1罗楚翎</t>
    </r>
    <r>
      <rPr>
        <sz val="9"/>
        <rFont val="宋体"/>
        <charset val="134"/>
        <scheme val="minor"/>
      </rPr>
      <t>，（2孟繁瑜，（3欧阳雨珂，一等奖
授予单位：中国未来研究会大数据与数学模型专业委员会，天津市未来与预测科学研究会，华数杯数学建模竞赛组委会
时间：2025.08  +0</t>
    </r>
    <r>
      <rPr>
        <u/>
        <sz val="9"/>
        <rFont val="宋体"/>
        <charset val="134"/>
        <scheme val="minor"/>
      </rPr>
      <t xml:space="preserve">
4、2025年第十五届APMCM亚太地区大学生数学建模竞赛
参赛学生：</t>
    </r>
    <r>
      <rPr>
        <b/>
        <u/>
        <sz val="9"/>
        <rFont val="宋体"/>
        <charset val="134"/>
        <scheme val="minor"/>
      </rPr>
      <t>（1罗楚翎</t>
    </r>
    <r>
      <rPr>
        <u/>
        <sz val="9"/>
        <rFont val="宋体"/>
        <charset val="134"/>
        <scheme val="minor"/>
      </rPr>
      <t>，（2孟繁瑜，（3欧阳雨珂，一等奖
授予单位：中国国际科技促进会物联网工作委员会，北京图形学学会，亚太地区大学生数学建模竞赛组织委员会
时间：2025.11 
5、2026年第十六届MathorCup数学应用挑战赛华中区域赛
参赛学生：</t>
    </r>
    <r>
      <rPr>
        <b/>
        <u/>
        <sz val="9"/>
        <rFont val="宋体"/>
        <charset val="134"/>
        <scheme val="minor"/>
      </rPr>
      <t>罗楚翎（指导老师身份）</t>
    </r>
    <r>
      <rPr>
        <u/>
        <sz val="9"/>
        <rFont val="宋体"/>
        <charset val="134"/>
        <scheme val="minor"/>
      </rPr>
      <t>，谭嘉欣，游朝辉，彭安怡，二等奖
授予单位：中国优选法统筹法与经济数学研究会
时间：2026.06</t>
    </r>
  </si>
  <si>
    <r>
      <rPr>
        <sz val="10"/>
        <rFont val="宋体"/>
        <charset val="134"/>
        <scheme val="minor"/>
      </rPr>
      <t xml:space="preserve">1、校三好学生：湖南农业大学（2024.12） +5
</t>
    </r>
    <r>
      <rPr>
        <u/>
        <sz val="10"/>
        <rFont val="宋体"/>
        <charset val="134"/>
        <scheme val="minor"/>
      </rPr>
      <t>2、校优秀社团工作积极分子：共青团湖南农业大学委员会（2025.05）</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</si>
</sst>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0_ "/>
    <numFmt numFmtId="179" formatCode="#\ ??/??"/>
    <numFmt numFmtId="180" formatCode="0_);[Red]\(0\)"/>
  </numFmts>
  <fonts count="39">
    <font>
      <sz val="11"/>
      <color theme="1"/>
      <name val="宋体"/>
      <charset val="134"/>
      <scheme val="minor"/>
    </font>
    <font>
      <sz val="11"/>
      <name val="宋体"/>
      <charset val="134"/>
      <scheme val="minor"/>
    </font>
    <font>
      <b/>
      <sz val="11"/>
      <name val="宋体"/>
      <charset val="134"/>
      <scheme val="minor"/>
    </font>
    <font>
      <sz val="10"/>
      <name val="宋体"/>
      <charset val="134"/>
      <scheme val="minor"/>
    </font>
    <font>
      <sz val="9"/>
      <name val="宋体"/>
      <charset val="134"/>
      <scheme val="minor"/>
    </font>
    <font>
      <u/>
      <sz val="10"/>
      <name val="宋体"/>
      <charset val="134"/>
      <scheme val="minor"/>
    </font>
    <font>
      <u/>
      <sz val="9"/>
      <name val="宋体"/>
      <charset val="134"/>
      <scheme val="minor"/>
    </font>
    <font>
      <sz val="9"/>
      <name val="汉仪中简黑简"/>
      <charset val="134"/>
    </font>
    <font>
      <sz val="11"/>
      <color rgb="FFFF0000"/>
      <name val="宋体"/>
      <charset val="134"/>
      <scheme val="minor"/>
    </font>
    <font>
      <sz val="10"/>
      <name val="宋体"/>
      <charset val="134"/>
    </font>
    <font>
      <sz val="7"/>
      <name val="宋体"/>
      <charset val="134"/>
    </font>
    <font>
      <sz val="9"/>
      <name val="宋体"/>
      <charset val="134"/>
    </font>
    <font>
      <sz val="10"/>
      <name val="汉仪中简黑简"/>
      <charset val="134"/>
    </font>
    <font>
      <sz val="12"/>
      <name val="宋体"/>
      <charset val="134"/>
      <scheme val="minor"/>
    </font>
    <font>
      <u/>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name val="宋体"/>
      <charset val="134"/>
      <scheme val="minor"/>
    </font>
    <font>
      <b/>
      <sz val="9"/>
      <name val="宋体"/>
      <charset val="134"/>
      <scheme val="minor"/>
    </font>
    <font>
      <b/>
      <u/>
      <sz val="9"/>
      <name val="宋体"/>
      <charset val="134"/>
      <scheme val="minor"/>
    </font>
    <font>
      <b/>
      <sz val="10"/>
      <name val="宋体"/>
      <charset val="134"/>
    </font>
    <font>
      <b/>
      <sz val="10"/>
      <name val="汉仪中简黑简"/>
      <charset val="134"/>
    </font>
  </fonts>
  <fills count="38">
    <fill>
      <patternFill patternType="none"/>
    </fill>
    <fill>
      <patternFill patternType="gray125"/>
    </fill>
    <fill>
      <patternFill patternType="solid">
        <fgColor theme="7" tint="0.6"/>
        <bgColor indexed="64"/>
      </patternFill>
    </fill>
    <fill>
      <patternFill patternType="solid">
        <fgColor theme="0"/>
        <bgColor indexed="64"/>
      </patternFill>
    </fill>
    <fill>
      <patternFill patternType="solid">
        <fgColor theme="4" tint="0.8"/>
        <bgColor indexed="64"/>
      </patternFill>
    </fill>
    <fill>
      <patternFill patternType="solid">
        <fgColor theme="9" tint="0.8"/>
        <bgColor indexed="64"/>
      </patternFill>
    </fill>
    <fill>
      <patternFill patternType="solid">
        <fgColor theme="5"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7"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8" borderId="11" applyNumberFormat="0" applyAlignment="0" applyProtection="0">
      <alignment vertical="center"/>
    </xf>
    <xf numFmtId="0" fontId="24" fillId="9" borderId="12" applyNumberFormat="0" applyAlignment="0" applyProtection="0">
      <alignment vertical="center"/>
    </xf>
    <xf numFmtId="0" fontId="25" fillId="9" borderId="11" applyNumberFormat="0" applyAlignment="0" applyProtection="0">
      <alignment vertical="center"/>
    </xf>
    <xf numFmtId="0" fontId="26" fillId="10"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32" fillId="34" borderId="0" applyNumberFormat="0" applyBorder="0" applyAlignment="0" applyProtection="0">
      <alignment vertical="center"/>
    </xf>
    <xf numFmtId="0" fontId="33" fillId="35" borderId="0" applyNumberFormat="0" applyBorder="0" applyAlignment="0" applyProtection="0">
      <alignment vertical="center"/>
    </xf>
    <xf numFmtId="0" fontId="33" fillId="36" borderId="0" applyNumberFormat="0" applyBorder="0" applyAlignment="0" applyProtection="0">
      <alignment vertical="center"/>
    </xf>
    <xf numFmtId="0" fontId="32" fillId="37" borderId="0" applyNumberFormat="0" applyBorder="0" applyAlignment="0" applyProtection="0">
      <alignment vertical="center"/>
    </xf>
  </cellStyleXfs>
  <cellXfs count="215">
    <xf numFmtId="0" fontId="0" fillId="0" borderId="0" xfId="0">
      <alignment vertical="center"/>
    </xf>
    <xf numFmtId="0" fontId="1" fillId="0" borderId="1" xfId="0" applyFont="1" applyBorder="1">
      <alignmen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176" fontId="1" fillId="0" borderId="1" xfId="0" applyNumberFormat="1" applyFont="1" applyBorder="1" applyAlignment="1">
      <alignment horizontal="center" vertical="center"/>
    </xf>
    <xf numFmtId="176" fontId="1" fillId="0" borderId="1" xfId="0" applyNumberFormat="1" applyFont="1" applyBorder="1">
      <alignment vertical="center"/>
    </xf>
    <xf numFmtId="0" fontId="2" fillId="0" borderId="2" xfId="0" applyFont="1" applyBorder="1" applyAlignment="1">
      <alignment horizontal="center" vertical="center"/>
    </xf>
    <xf numFmtId="176" fontId="2" fillId="0" borderId="2" xfId="0" applyNumberFormat="1" applyFont="1" applyFill="1" applyBorder="1" applyAlignment="1">
      <alignment horizontal="center" vertical="center" wrapText="1"/>
    </xf>
    <xf numFmtId="176" fontId="2" fillId="2" borderId="2"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76" fontId="4"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left" vertical="center" wrapText="1"/>
    </xf>
    <xf numFmtId="49" fontId="4" fillId="2"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3" fillId="0" borderId="1" xfId="0" applyNumberFormat="1" applyFont="1" applyFill="1" applyBorder="1" applyAlignment="1">
      <alignment horizontal="center" vertical="center"/>
    </xf>
    <xf numFmtId="176" fontId="4" fillId="2" borderId="2" xfId="0" applyNumberFormat="1" applyFont="1" applyFill="1" applyBorder="1" applyAlignment="1">
      <alignment horizontal="center" vertical="center" wrapText="1"/>
    </xf>
    <xf numFmtId="0" fontId="1" fillId="0" borderId="3" xfId="0" applyFont="1" applyBorder="1">
      <alignment vertical="center"/>
    </xf>
    <xf numFmtId="0" fontId="1" fillId="0" borderId="3" xfId="0" applyFont="1" applyBorder="1" applyAlignment="1">
      <alignment horizontal="center" vertical="center"/>
    </xf>
    <xf numFmtId="176" fontId="2" fillId="0" borderId="4"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left" vertical="center" wrapText="1"/>
    </xf>
    <xf numFmtId="176" fontId="5"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left" vertical="top" wrapText="1"/>
    </xf>
    <xf numFmtId="49" fontId="4" fillId="0" borderId="1" xfId="0" applyNumberFormat="1" applyFont="1" applyFill="1" applyBorder="1" applyAlignment="1">
      <alignment horizontal="left" vertical="center" wrapText="1"/>
    </xf>
    <xf numFmtId="176" fontId="6" fillId="0" borderId="1" xfId="0" applyNumberFormat="1" applyFont="1" applyFill="1" applyBorder="1" applyAlignment="1">
      <alignment horizontal="left" vertical="center" wrapText="1"/>
    </xf>
    <xf numFmtId="0" fontId="1" fillId="0" borderId="3" xfId="0" applyFont="1" applyBorder="1" applyAlignment="1">
      <alignment horizontal="left" vertical="center"/>
    </xf>
    <xf numFmtId="176" fontId="2" fillId="0" borderId="2" xfId="0" applyNumberFormat="1" applyFont="1" applyBorder="1" applyAlignment="1">
      <alignment horizontal="center" vertical="center"/>
    </xf>
    <xf numFmtId="176" fontId="2" fillId="2" borderId="2" xfId="0" applyNumberFormat="1" applyFont="1" applyFill="1" applyBorder="1" applyAlignment="1">
      <alignment horizontal="center" vertical="center"/>
    </xf>
    <xf numFmtId="176" fontId="1" fillId="2" borderId="1" xfId="0" applyNumberFormat="1" applyFont="1" applyFill="1" applyBorder="1" applyAlignment="1">
      <alignment horizontal="center" vertical="center"/>
    </xf>
    <xf numFmtId="178" fontId="3" fillId="0" borderId="1"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49" fontId="4" fillId="0" borderId="1" xfId="0" applyNumberFormat="1" applyFont="1" applyBorder="1" applyAlignment="1">
      <alignment horizontal="center" vertical="center"/>
    </xf>
    <xf numFmtId="177" fontId="4" fillId="0" borderId="1" xfId="0" applyNumberFormat="1" applyFont="1" applyBorder="1" applyAlignment="1">
      <alignment horizontal="center" vertical="center"/>
    </xf>
    <xf numFmtId="0" fontId="4" fillId="0" borderId="1" xfId="0" applyNumberFormat="1" applyFont="1" applyFill="1" applyBorder="1" applyAlignment="1">
      <alignment horizontal="center" vertical="center" wrapText="1"/>
    </xf>
    <xf numFmtId="0" fontId="1" fillId="0" borderId="2" xfId="0" applyFont="1" applyBorder="1">
      <alignment vertical="center"/>
    </xf>
    <xf numFmtId="0" fontId="1" fillId="2" borderId="1" xfId="0" applyFont="1" applyFill="1" applyBorder="1" applyAlignment="1">
      <alignment horizontal="center" vertical="center"/>
    </xf>
    <xf numFmtId="0" fontId="8" fillId="0" borderId="1" xfId="0" applyFont="1" applyBorder="1">
      <alignment vertical="center"/>
    </xf>
    <xf numFmtId="0" fontId="0" fillId="0" borderId="1" xfId="0" applyBorder="1" applyAlignment="1">
      <alignment horizontal="center" vertical="center"/>
    </xf>
    <xf numFmtId="0" fontId="0" fillId="0" borderId="1" xfId="0" applyBorder="1">
      <alignment vertical="center"/>
    </xf>
    <xf numFmtId="176" fontId="0" fillId="3" borderId="1" xfId="0" applyNumberFormat="1" applyFill="1" applyBorder="1">
      <alignment vertical="center"/>
    </xf>
    <xf numFmtId="176" fontId="0" fillId="0" borderId="1" xfId="0" applyNumberFormat="1" applyBorder="1" applyAlignment="1">
      <alignment horizontal="center" vertical="center"/>
    </xf>
    <xf numFmtId="176" fontId="0" fillId="0" borderId="1" xfId="0" applyNumberFormat="1" applyBorder="1">
      <alignment vertical="center"/>
    </xf>
    <xf numFmtId="0" fontId="2" fillId="0" borderId="1" xfId="0" applyFont="1" applyBorder="1" applyAlignment="1">
      <alignment horizontal="center" vertical="center"/>
    </xf>
    <xf numFmtId="176" fontId="2" fillId="0"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176" fontId="3" fillId="2"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176" fontId="3" fillId="2" borderId="2"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17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76" fontId="4" fillId="0" borderId="2" xfId="0" applyNumberFormat="1" applyFont="1" applyFill="1" applyBorder="1" applyAlignment="1">
      <alignment horizontal="left" vertical="top" wrapText="1"/>
    </xf>
    <xf numFmtId="176" fontId="4" fillId="0" borderId="2" xfId="0" applyNumberFormat="1" applyFont="1" applyFill="1" applyBorder="1" applyAlignment="1">
      <alignment horizontal="left" vertical="center" wrapText="1"/>
    </xf>
    <xf numFmtId="176" fontId="10"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top" wrapText="1"/>
    </xf>
    <xf numFmtId="176" fontId="11" fillId="0" borderId="1" xfId="0" applyNumberFormat="1" applyFont="1" applyFill="1" applyBorder="1" applyAlignment="1">
      <alignment horizontal="left" vertical="center" wrapText="1"/>
    </xf>
    <xf numFmtId="0" fontId="9" fillId="0" borderId="1" xfId="0" applyFont="1" applyFill="1" applyBorder="1" applyAlignment="1">
      <alignment vertical="center" wrapText="1"/>
    </xf>
    <xf numFmtId="176" fontId="9" fillId="0" borderId="1" xfId="0" applyNumberFormat="1" applyFont="1" applyFill="1" applyBorder="1" applyAlignment="1">
      <alignment horizontal="left" vertical="center" wrapText="1"/>
    </xf>
    <xf numFmtId="0" fontId="0" fillId="0" borderId="1" xfId="0" applyBorder="1" applyAlignment="1">
      <alignment horizontal="left" vertical="top"/>
    </xf>
    <xf numFmtId="176" fontId="2" fillId="0" borderId="1" xfId="0" applyNumberFormat="1" applyFont="1" applyBorder="1" applyAlignment="1">
      <alignment horizontal="center" vertical="center"/>
    </xf>
    <xf numFmtId="176" fontId="0" fillId="2" borderId="1" xfId="0" applyNumberFormat="1" applyFill="1" applyBorder="1" applyAlignment="1">
      <alignment horizontal="center" vertical="center"/>
    </xf>
    <xf numFmtId="176" fontId="0" fillId="2" borderId="2" xfId="0" applyNumberFormat="1" applyFill="1" applyBorder="1" applyAlignment="1">
      <alignment horizontal="center" vertical="center"/>
    </xf>
    <xf numFmtId="177" fontId="9"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178" fontId="9"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0" fontId="0" fillId="2" borderId="5" xfId="0" applyFill="1" applyBorder="1" applyAlignment="1">
      <alignment horizontal="center" vertical="center"/>
    </xf>
    <xf numFmtId="0" fontId="8" fillId="0" borderId="0" xfId="0" applyFont="1" applyFill="1">
      <alignment vertical="center"/>
    </xf>
    <xf numFmtId="0" fontId="0" fillId="0" borderId="0" xfId="0" applyFill="1">
      <alignment vertical="center"/>
    </xf>
    <xf numFmtId="0" fontId="0" fillId="0" borderId="0" xfId="0" applyFill="1" applyAlignment="1">
      <alignment horizontal="center" vertical="center"/>
    </xf>
    <xf numFmtId="176" fontId="0" fillId="0" borderId="0" xfId="0" applyNumberFormat="1" applyFill="1" applyAlignment="1">
      <alignment horizontal="center" vertical="center"/>
    </xf>
    <xf numFmtId="0" fontId="0" fillId="0" borderId="0" xfId="0" applyFill="1" applyAlignment="1">
      <alignment horizontal="left" vertical="center"/>
    </xf>
    <xf numFmtId="176" fontId="0" fillId="0" borderId="0" xfId="0" applyNumberFormat="1" applyFill="1" applyAlignment="1">
      <alignment horizontal="center" vertical="center" wrapText="1"/>
    </xf>
    <xf numFmtId="176" fontId="0" fillId="0" borderId="0" xfId="0" applyNumberFormat="1" applyFill="1" applyBorder="1" applyAlignment="1">
      <alignment horizontal="center" vertical="center" wrapText="1"/>
    </xf>
    <xf numFmtId="0" fontId="2"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3" fillId="0" borderId="1" xfId="0" applyFont="1" applyFill="1" applyBorder="1" applyAlignment="1">
      <alignment horizontal="center" vertical="center"/>
    </xf>
    <xf numFmtId="176" fontId="9" fillId="2"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xf>
    <xf numFmtId="176" fontId="9" fillId="2" borderId="2"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2" fillId="0" borderId="1" xfId="0" applyFont="1" applyFill="1" applyBorder="1" applyAlignment="1">
      <alignment vertical="center" wrapText="1"/>
    </xf>
    <xf numFmtId="49" fontId="12"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176" fontId="1" fillId="0" borderId="1" xfId="0" applyNumberFormat="1" applyFont="1" applyFill="1" applyBorder="1" applyAlignment="1">
      <alignment horizontal="left" vertical="center" wrapText="1"/>
    </xf>
    <xf numFmtId="176" fontId="1" fillId="0" borderId="2"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justify" vertical="center" wrapText="1"/>
    </xf>
    <xf numFmtId="176" fontId="2" fillId="0" borderId="6"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176" fontId="1" fillId="0" borderId="6" xfId="0" applyNumberFormat="1" applyFont="1" applyFill="1" applyBorder="1" applyAlignment="1">
      <alignment horizontal="center" vertical="center"/>
    </xf>
    <xf numFmtId="176" fontId="14" fillId="0" borderId="1" xfId="0" applyNumberFormat="1" applyFont="1" applyFill="1" applyBorder="1" applyAlignment="1">
      <alignment horizontal="left" vertical="center" wrapText="1"/>
    </xf>
    <xf numFmtId="49" fontId="9" fillId="0" borderId="1" xfId="0" applyNumberFormat="1" applyFont="1" applyFill="1" applyBorder="1" applyAlignment="1">
      <alignment horizontal="left" vertical="center" wrapText="1"/>
    </xf>
    <xf numFmtId="176" fontId="1" fillId="0" borderId="7" xfId="0" applyNumberFormat="1" applyFont="1" applyFill="1" applyBorder="1" applyAlignment="1">
      <alignment horizontal="center" vertical="center"/>
    </xf>
    <xf numFmtId="176" fontId="0" fillId="2" borderId="1" xfId="0" applyNumberFormat="1" applyFill="1" applyBorder="1" applyAlignment="1">
      <alignment horizontal="center" vertical="center" wrapText="1"/>
    </xf>
    <xf numFmtId="0" fontId="0" fillId="2" borderId="1" xfId="0" applyFill="1" applyBorder="1" applyAlignment="1">
      <alignment horizontal="center" vertical="center"/>
    </xf>
    <xf numFmtId="176" fontId="0" fillId="2" borderId="2" xfId="0" applyNumberFormat="1" applyFill="1" applyBorder="1" applyAlignment="1">
      <alignment horizontal="center" vertical="center" wrapText="1"/>
    </xf>
    <xf numFmtId="0" fontId="0" fillId="4" borderId="0" xfId="0" applyFill="1">
      <alignment vertical="center"/>
    </xf>
    <xf numFmtId="0" fontId="8" fillId="4" borderId="0" xfId="0" applyFont="1" applyFill="1">
      <alignment vertical="center"/>
    </xf>
    <xf numFmtId="0" fontId="0" fillId="5" borderId="1" xfId="0" applyFill="1" applyBorder="1">
      <alignment vertical="center"/>
    </xf>
    <xf numFmtId="0" fontId="8" fillId="5" borderId="1" xfId="0" applyFont="1" applyFill="1" applyBorder="1">
      <alignment vertical="center"/>
    </xf>
    <xf numFmtId="0" fontId="1" fillId="6" borderId="1" xfId="0" applyFont="1" applyFill="1" applyBorder="1">
      <alignment vertical="center"/>
    </xf>
    <xf numFmtId="0" fontId="3" fillId="6" borderId="1" xfId="0" applyFont="1" applyFill="1" applyBorder="1">
      <alignment vertical="center"/>
    </xf>
    <xf numFmtId="49" fontId="9" fillId="4" borderId="1" xfId="0" applyNumberFormat="1" applyFont="1" applyFill="1" applyBorder="1" applyAlignment="1">
      <alignment horizontal="center" vertical="center" wrapText="1"/>
    </xf>
    <xf numFmtId="176" fontId="3" fillId="4"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176" fontId="9" fillId="4" borderId="1" xfId="0" applyNumberFormat="1" applyFont="1" applyFill="1" applyBorder="1" applyAlignment="1">
      <alignment horizontal="center" vertical="center" wrapText="1"/>
    </xf>
    <xf numFmtId="178"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3" fillId="4" borderId="1" xfId="0" applyNumberFormat="1"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176" fontId="4" fillId="4" borderId="1" xfId="0" applyNumberFormat="1" applyFont="1" applyFill="1" applyBorder="1" applyAlignment="1">
      <alignment horizontal="center" vertical="center" wrapText="1"/>
    </xf>
    <xf numFmtId="176" fontId="1" fillId="4" borderId="1" xfId="0" applyNumberFormat="1" applyFont="1" applyFill="1" applyBorder="1" applyAlignment="1">
      <alignment horizontal="center" vertical="center" wrapText="1"/>
    </xf>
    <xf numFmtId="176"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9" fillId="4"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xf>
    <xf numFmtId="176" fontId="3" fillId="5" borderId="1" xfId="0" applyNumberFormat="1" applyFont="1" applyFill="1" applyBorder="1" applyAlignment="1">
      <alignment horizontal="center" vertical="center" wrapText="1"/>
    </xf>
    <xf numFmtId="0" fontId="3" fillId="5" borderId="1" xfId="0" applyNumberFormat="1" applyFont="1" applyFill="1" applyBorder="1" applyAlignment="1">
      <alignment horizontal="center" vertical="center" wrapText="1"/>
    </xf>
    <xf numFmtId="176" fontId="3" fillId="5" borderId="2" xfId="0" applyNumberFormat="1" applyFont="1" applyFill="1" applyBorder="1" applyAlignment="1">
      <alignment horizontal="center" vertical="center" wrapText="1"/>
    </xf>
    <xf numFmtId="49" fontId="3" fillId="5" borderId="2" xfId="0" applyNumberFormat="1" applyFont="1" applyFill="1" applyBorder="1" applyAlignment="1">
      <alignment horizontal="center" vertical="center" wrapText="1"/>
    </xf>
    <xf numFmtId="176" fontId="9" fillId="5" borderId="1" xfId="0" applyNumberFormat="1" applyFont="1" applyFill="1" applyBorder="1" applyAlignment="1">
      <alignment horizontal="center" vertical="center" wrapText="1"/>
    </xf>
    <xf numFmtId="0" fontId="9"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49" fontId="3" fillId="5" borderId="1" xfId="0" applyNumberFormat="1" applyFont="1" applyFill="1" applyBorder="1" applyAlignment="1">
      <alignment horizontal="center" vertical="center" wrapText="1"/>
    </xf>
    <xf numFmtId="179" fontId="3" fillId="5"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1" fillId="6" borderId="1" xfId="0" applyFont="1" applyFill="1" applyBorder="1" applyAlignment="1">
      <alignment horizontal="center" vertical="center"/>
    </xf>
    <xf numFmtId="176" fontId="3" fillId="6" borderId="1" xfId="0" applyNumberFormat="1" applyFont="1" applyFill="1" applyBorder="1" applyAlignment="1">
      <alignment horizontal="center" vertical="center" wrapText="1"/>
    </xf>
    <xf numFmtId="49" fontId="3" fillId="6" borderId="1" xfId="0" applyNumberFormat="1" applyFont="1" applyFill="1" applyBorder="1" applyAlignment="1">
      <alignment horizontal="center" vertical="center" wrapText="1"/>
    </xf>
    <xf numFmtId="0" fontId="3" fillId="6" borderId="1" xfId="0" applyNumberFormat="1" applyFont="1" applyFill="1" applyBorder="1" applyAlignment="1">
      <alignment horizontal="center" vertical="center" wrapText="1"/>
    </xf>
    <xf numFmtId="176" fontId="4" fillId="6" borderId="1" xfId="0" applyNumberFormat="1" applyFont="1" applyFill="1" applyBorder="1" applyAlignment="1">
      <alignment horizontal="center" vertical="center" wrapText="1"/>
    </xf>
    <xf numFmtId="0" fontId="4" fillId="6" borderId="1" xfId="0" applyFont="1" applyFill="1" applyBorder="1" applyAlignment="1">
      <alignment horizontal="center" vertical="center"/>
    </xf>
    <xf numFmtId="0" fontId="4" fillId="6" borderId="1" xfId="0" applyFont="1" applyFill="1" applyBorder="1" applyAlignment="1">
      <alignment horizontal="center" vertical="center" wrapText="1"/>
    </xf>
    <xf numFmtId="49" fontId="4" fillId="6" borderId="1" xfId="0" applyNumberFormat="1" applyFont="1" applyFill="1" applyBorder="1" applyAlignment="1">
      <alignment horizontal="center" vertical="center" wrapText="1"/>
    </xf>
    <xf numFmtId="176" fontId="4" fillId="6" borderId="1" xfId="0" applyNumberFormat="1" applyFont="1" applyFill="1" applyBorder="1" applyAlignment="1">
      <alignment horizontal="left" vertical="center" wrapText="1"/>
    </xf>
    <xf numFmtId="0" fontId="3" fillId="6" borderId="1" xfId="0" applyNumberFormat="1" applyFont="1" applyFill="1" applyBorder="1" applyAlignment="1">
      <alignment horizontal="center" vertical="center"/>
    </xf>
    <xf numFmtId="176" fontId="3" fillId="4" borderId="1" xfId="0" applyNumberFormat="1" applyFont="1" applyFill="1" applyBorder="1" applyAlignment="1">
      <alignment horizontal="left" vertical="center" wrapText="1"/>
    </xf>
    <xf numFmtId="0" fontId="12" fillId="4" borderId="1" xfId="0" applyFont="1" applyFill="1" applyBorder="1" applyAlignment="1">
      <alignment vertical="center" wrapText="1"/>
    </xf>
    <xf numFmtId="49" fontId="12" fillId="4" borderId="1" xfId="0" applyNumberFormat="1" applyFont="1" applyFill="1" applyBorder="1" applyAlignment="1">
      <alignment horizontal="center" vertical="center" wrapText="1"/>
    </xf>
    <xf numFmtId="176" fontId="9" fillId="4" borderId="1" xfId="0" applyNumberFormat="1" applyFont="1" applyFill="1" applyBorder="1" applyAlignment="1">
      <alignment horizontal="left" vertical="center" wrapText="1"/>
    </xf>
    <xf numFmtId="176" fontId="5" fillId="4" borderId="1" xfId="0" applyNumberFormat="1" applyFont="1" applyFill="1" applyBorder="1" applyAlignment="1">
      <alignment horizontal="left" vertical="center" wrapText="1"/>
    </xf>
    <xf numFmtId="176" fontId="4" fillId="4" borderId="1" xfId="0" applyNumberFormat="1" applyFont="1" applyFill="1" applyBorder="1" applyAlignment="1">
      <alignment horizontal="left" vertical="center" wrapText="1"/>
    </xf>
    <xf numFmtId="0" fontId="9" fillId="4" borderId="1" xfId="0" applyFont="1" applyFill="1" applyBorder="1" applyAlignment="1">
      <alignment horizontal="left" vertical="center" wrapText="1"/>
    </xf>
    <xf numFmtId="176" fontId="10" fillId="4" borderId="1" xfId="0" applyNumberFormat="1" applyFont="1" applyFill="1" applyBorder="1" applyAlignment="1">
      <alignment horizontal="left" vertical="center" wrapText="1"/>
    </xf>
    <xf numFmtId="176" fontId="1" fillId="4" borderId="1" xfId="0" applyNumberFormat="1" applyFont="1" applyFill="1" applyBorder="1" applyAlignment="1">
      <alignment horizontal="left" vertical="center" wrapText="1"/>
    </xf>
    <xf numFmtId="176" fontId="1" fillId="4" borderId="2" xfId="0" applyNumberFormat="1" applyFont="1" applyFill="1" applyBorder="1" applyAlignment="1">
      <alignment horizontal="center" vertical="center" wrapText="1"/>
    </xf>
    <xf numFmtId="0" fontId="9" fillId="4" borderId="1" xfId="0" applyNumberFormat="1"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4" borderId="1" xfId="0" applyFont="1" applyFill="1" applyBorder="1" applyAlignment="1">
      <alignment horizontal="justify" vertical="center" wrapText="1"/>
    </xf>
    <xf numFmtId="176" fontId="4" fillId="5" borderId="1" xfId="0" applyNumberFormat="1" applyFont="1" applyFill="1" applyBorder="1" applyAlignment="1">
      <alignment horizontal="left" vertical="top" wrapText="1"/>
    </xf>
    <xf numFmtId="176" fontId="3" fillId="5" borderId="1" xfId="0" applyNumberFormat="1" applyFont="1" applyFill="1" applyBorder="1" applyAlignment="1">
      <alignment horizontal="left" vertical="center" wrapText="1"/>
    </xf>
    <xf numFmtId="176" fontId="4" fillId="5" borderId="1" xfId="0" applyNumberFormat="1" applyFont="1" applyFill="1" applyBorder="1" applyAlignment="1">
      <alignment horizontal="left" vertical="center" wrapText="1"/>
    </xf>
    <xf numFmtId="176" fontId="4" fillId="5" borderId="2" xfId="0" applyNumberFormat="1" applyFont="1" applyFill="1" applyBorder="1" applyAlignment="1">
      <alignment horizontal="left" vertical="top" wrapText="1"/>
    </xf>
    <xf numFmtId="176" fontId="4" fillId="5" borderId="2" xfId="0" applyNumberFormat="1" applyFont="1" applyFill="1" applyBorder="1" applyAlignment="1">
      <alignment horizontal="left" vertical="center" wrapText="1"/>
    </xf>
    <xf numFmtId="176" fontId="10" fillId="5" borderId="1" xfId="0" applyNumberFormat="1" applyFont="1" applyFill="1" applyBorder="1" applyAlignment="1">
      <alignment horizontal="left" vertical="center" wrapText="1"/>
    </xf>
    <xf numFmtId="49" fontId="4" fillId="5" borderId="1" xfId="0" applyNumberFormat="1" applyFont="1" applyFill="1" applyBorder="1" applyAlignment="1">
      <alignment horizontal="left" vertical="top" wrapText="1"/>
    </xf>
    <xf numFmtId="176" fontId="11" fillId="5" borderId="1" xfId="0" applyNumberFormat="1" applyFont="1" applyFill="1" applyBorder="1" applyAlignment="1">
      <alignment horizontal="left" vertical="center" wrapText="1"/>
    </xf>
    <xf numFmtId="176" fontId="4" fillId="5" borderId="1" xfId="0" applyNumberFormat="1" applyFont="1" applyFill="1" applyBorder="1" applyAlignment="1">
      <alignment horizontal="center" vertical="center" wrapText="1"/>
    </xf>
    <xf numFmtId="0" fontId="9" fillId="5" borderId="1" xfId="0" applyFont="1" applyFill="1" applyBorder="1" applyAlignment="1">
      <alignment vertical="center" wrapText="1"/>
    </xf>
    <xf numFmtId="176" fontId="9" fillId="5" borderId="1" xfId="0" applyNumberFormat="1" applyFont="1" applyFill="1" applyBorder="1" applyAlignment="1">
      <alignment horizontal="left" vertical="center" wrapText="1"/>
    </xf>
    <xf numFmtId="177" fontId="3" fillId="6" borderId="1" xfId="0" applyNumberFormat="1" applyFont="1" applyFill="1" applyBorder="1" applyAlignment="1">
      <alignment horizontal="center" vertical="center" wrapText="1"/>
    </xf>
    <xf numFmtId="176" fontId="3" fillId="6" borderId="1" xfId="0" applyNumberFormat="1" applyFont="1" applyFill="1" applyBorder="1" applyAlignment="1">
      <alignment horizontal="left" vertical="center" wrapText="1"/>
    </xf>
    <xf numFmtId="176" fontId="5" fillId="6" borderId="1" xfId="0" applyNumberFormat="1" applyFont="1" applyFill="1" applyBorder="1" applyAlignment="1">
      <alignment horizontal="center" vertical="center" wrapText="1"/>
    </xf>
    <xf numFmtId="177" fontId="4" fillId="6" borderId="1" xfId="0" applyNumberFormat="1" applyFont="1" applyFill="1" applyBorder="1" applyAlignment="1">
      <alignment horizontal="center" vertical="center" wrapText="1"/>
    </xf>
    <xf numFmtId="176" fontId="4" fillId="6" borderId="1" xfId="0" applyNumberFormat="1" applyFont="1" applyFill="1" applyBorder="1" applyAlignment="1">
      <alignment horizontal="left" vertical="top" wrapText="1"/>
    </xf>
    <xf numFmtId="49" fontId="4" fillId="6" borderId="1" xfId="0" applyNumberFormat="1" applyFont="1" applyFill="1" applyBorder="1" applyAlignment="1">
      <alignment horizontal="left" vertical="center" wrapText="1"/>
    </xf>
    <xf numFmtId="176" fontId="5" fillId="6" borderId="1" xfId="0" applyNumberFormat="1" applyFont="1" applyFill="1" applyBorder="1" applyAlignment="1">
      <alignment horizontal="left" vertical="center" wrapText="1"/>
    </xf>
    <xf numFmtId="177" fontId="9" fillId="4" borderId="1" xfId="0" applyNumberFormat="1" applyFont="1" applyFill="1" applyBorder="1" applyAlignment="1">
      <alignment horizontal="center" vertical="center" wrapText="1"/>
    </xf>
    <xf numFmtId="0" fontId="12" fillId="4" borderId="1" xfId="0" applyFont="1" applyFill="1" applyBorder="1" applyAlignment="1">
      <alignment horizontal="left" vertical="center" wrapText="1"/>
    </xf>
    <xf numFmtId="176" fontId="1" fillId="4" borderId="6" xfId="0" applyNumberFormat="1" applyFont="1" applyFill="1" applyBorder="1" applyAlignment="1">
      <alignment horizontal="center" vertical="center"/>
    </xf>
    <xf numFmtId="176" fontId="14" fillId="4" borderId="1" xfId="0" applyNumberFormat="1" applyFont="1" applyFill="1" applyBorder="1" applyAlignment="1">
      <alignment horizontal="left" vertical="center" wrapText="1"/>
    </xf>
    <xf numFmtId="49" fontId="9" fillId="4" borderId="1" xfId="0" applyNumberFormat="1" applyFont="1" applyFill="1" applyBorder="1" applyAlignment="1">
      <alignment horizontal="left" vertical="center" wrapText="1"/>
    </xf>
    <xf numFmtId="177" fontId="3" fillId="4" borderId="1" xfId="0" applyNumberFormat="1" applyFont="1" applyFill="1" applyBorder="1" applyAlignment="1">
      <alignment horizontal="center" vertical="center" wrapText="1"/>
    </xf>
    <xf numFmtId="176" fontId="1" fillId="4" borderId="7" xfId="0" applyNumberFormat="1" applyFont="1" applyFill="1" applyBorder="1" applyAlignment="1">
      <alignment horizontal="center" vertical="center"/>
    </xf>
    <xf numFmtId="177" fontId="4" fillId="5" borderId="1" xfId="0" applyNumberFormat="1" applyFont="1" applyFill="1" applyBorder="1" applyAlignment="1">
      <alignment horizontal="center" vertical="center" wrapText="1"/>
    </xf>
    <xf numFmtId="0" fontId="4" fillId="5" borderId="1" xfId="0" applyNumberFormat="1" applyFont="1" applyFill="1" applyBorder="1" applyAlignment="1">
      <alignment horizontal="center" vertical="center" wrapText="1"/>
    </xf>
    <xf numFmtId="176" fontId="1" fillId="5" borderId="1" xfId="0" applyNumberFormat="1" applyFont="1" applyFill="1" applyBorder="1" applyAlignment="1">
      <alignment horizontal="center" vertical="center"/>
    </xf>
    <xf numFmtId="49" fontId="4" fillId="5" borderId="1" xfId="0" applyNumberFormat="1" applyFont="1" applyFill="1" applyBorder="1" applyAlignment="1">
      <alignment horizontal="center" vertical="center" wrapText="1"/>
    </xf>
    <xf numFmtId="177" fontId="9" fillId="5" borderId="1" xfId="0" applyNumberFormat="1" applyFont="1" applyFill="1" applyBorder="1" applyAlignment="1">
      <alignment horizontal="center" vertical="center" wrapText="1"/>
    </xf>
    <xf numFmtId="49" fontId="9" fillId="5" borderId="1" xfId="0" applyNumberFormat="1" applyFont="1" applyFill="1" applyBorder="1" applyAlignment="1">
      <alignment horizontal="center" vertical="center" wrapText="1"/>
    </xf>
    <xf numFmtId="177" fontId="3" fillId="5" borderId="1" xfId="0" applyNumberFormat="1" applyFont="1" applyFill="1" applyBorder="1" applyAlignment="1">
      <alignment horizontal="center" vertical="center" wrapText="1"/>
    </xf>
    <xf numFmtId="178" fontId="9" fillId="5" borderId="1" xfId="0" applyNumberFormat="1" applyFont="1" applyFill="1" applyBorder="1" applyAlignment="1">
      <alignment horizontal="center" vertical="center" wrapText="1"/>
    </xf>
    <xf numFmtId="180" fontId="4" fillId="5" borderId="1" xfId="0" applyNumberFormat="1" applyFont="1" applyFill="1" applyBorder="1" applyAlignment="1">
      <alignment horizontal="center" vertical="center" wrapText="1"/>
    </xf>
    <xf numFmtId="178" fontId="4" fillId="5" borderId="1" xfId="0" applyNumberFormat="1" applyFont="1" applyFill="1" applyBorder="1" applyAlignment="1">
      <alignment horizontal="center" vertical="center" wrapText="1"/>
    </xf>
    <xf numFmtId="176" fontId="1" fillId="6" borderId="1" xfId="0" applyNumberFormat="1" applyFont="1" applyFill="1" applyBorder="1" applyAlignment="1">
      <alignment horizontal="center" vertical="center"/>
    </xf>
    <xf numFmtId="178" fontId="3" fillId="6" borderId="1" xfId="0" applyNumberFormat="1" applyFont="1" applyFill="1" applyBorder="1" applyAlignment="1">
      <alignment horizontal="center" vertical="center" wrapText="1"/>
    </xf>
    <xf numFmtId="0" fontId="7" fillId="6" borderId="1" xfId="0" applyFont="1" applyFill="1" applyBorder="1" applyAlignment="1">
      <alignment horizontal="left" vertical="center" wrapText="1"/>
    </xf>
    <xf numFmtId="49" fontId="4" fillId="6" borderId="1" xfId="0" applyNumberFormat="1" applyFont="1" applyFill="1" applyBorder="1" applyAlignment="1">
      <alignment horizontal="center" vertical="center"/>
    </xf>
    <xf numFmtId="177" fontId="4" fillId="6" borderId="1" xfId="0" applyNumberFormat="1" applyFont="1" applyFill="1" applyBorder="1" applyAlignment="1">
      <alignment horizontal="center" vertical="center"/>
    </xf>
    <xf numFmtId="0" fontId="4" fillId="6" borderId="1" xfId="0" applyNumberFormat="1" applyFont="1" applyFill="1" applyBorder="1" applyAlignment="1">
      <alignment horizontal="center" vertical="center" wrapText="1"/>
    </xf>
    <xf numFmtId="176" fontId="3" fillId="6" borderId="1"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35"/>
  <sheetViews>
    <sheetView tabSelected="1" zoomScale="60" zoomScaleNormal="60" workbookViewId="0">
      <selection activeCell="I40" sqref="I40"/>
    </sheetView>
  </sheetViews>
  <sheetFormatPr defaultColWidth="9" defaultRowHeight="13.5"/>
  <cols>
    <col min="3" max="3" width="15.75" customWidth="1"/>
    <col min="9" max="9" width="69.25" customWidth="1"/>
    <col min="12" max="12" width="22.5" customWidth="1"/>
    <col min="14" max="14" width="30.25" customWidth="1"/>
    <col min="16" max="16" width="40.625" customWidth="1"/>
    <col min="18" max="18" width="9.625"/>
    <col min="19" max="19" width="19" customWidth="1"/>
    <col min="20" max="20" width="44.375" customWidth="1"/>
    <col min="23" max="23" width="14.375" customWidth="1"/>
    <col min="24" max="24" width="10.625" customWidth="1"/>
  </cols>
  <sheetData>
    <row r="1" s="80" customFormat="1" ht="59" customHeight="1" spans="1:27">
      <c r="A1" s="86" t="s">
        <v>0</v>
      </c>
      <c r="B1" s="50" t="s">
        <v>1</v>
      </c>
      <c r="C1" s="50" t="s">
        <v>2</v>
      </c>
      <c r="D1" s="50" t="s">
        <v>3</v>
      </c>
      <c r="E1" s="50" t="s">
        <v>4</v>
      </c>
      <c r="F1" s="50" t="s">
        <v>5</v>
      </c>
      <c r="G1" s="51" t="s">
        <v>6</v>
      </c>
      <c r="H1" s="50" t="s">
        <v>7</v>
      </c>
      <c r="I1" s="50" t="s">
        <v>8</v>
      </c>
      <c r="J1" s="50" t="s">
        <v>9</v>
      </c>
      <c r="K1" s="50" t="s">
        <v>10</v>
      </c>
      <c r="L1" s="50" t="s">
        <v>11</v>
      </c>
      <c r="M1" s="50" t="s">
        <v>12</v>
      </c>
      <c r="N1" s="50" t="s">
        <v>13</v>
      </c>
      <c r="O1" s="50" t="s">
        <v>14</v>
      </c>
      <c r="P1" s="50" t="s">
        <v>15</v>
      </c>
      <c r="Q1" s="50" t="s">
        <v>16</v>
      </c>
      <c r="R1" s="50" t="s">
        <v>17</v>
      </c>
      <c r="S1" s="50" t="s">
        <v>18</v>
      </c>
      <c r="T1" s="50" t="s">
        <v>19</v>
      </c>
      <c r="U1" s="50" t="s">
        <v>20</v>
      </c>
      <c r="V1" s="50" t="s">
        <v>17</v>
      </c>
      <c r="W1" s="50" t="s">
        <v>21</v>
      </c>
      <c r="X1" s="105" t="s">
        <v>22</v>
      </c>
      <c r="Y1" s="51" t="s">
        <v>23</v>
      </c>
      <c r="Z1" s="51" t="s">
        <v>24</v>
      </c>
      <c r="AA1" s="51" t="s">
        <v>25</v>
      </c>
    </row>
    <row r="2" s="114" customFormat="1" ht="397" customHeight="1" spans="1:27">
      <c r="A2" s="120" t="s">
        <v>26</v>
      </c>
      <c r="B2" s="121" t="s">
        <v>27</v>
      </c>
      <c r="C2" s="121" t="s">
        <v>28</v>
      </c>
      <c r="D2" s="121" t="s">
        <v>29</v>
      </c>
      <c r="E2" s="122" t="s">
        <v>30</v>
      </c>
      <c r="F2" s="123" t="s">
        <v>31</v>
      </c>
      <c r="G2" s="89">
        <f t="shared" ref="G2:G33" si="0">E2*0.8</f>
        <v>73.152</v>
      </c>
      <c r="H2" s="124" t="s">
        <v>32</v>
      </c>
      <c r="I2" s="158" t="s">
        <v>33</v>
      </c>
      <c r="J2" s="125">
        <v>16</v>
      </c>
      <c r="K2" s="125">
        <f t="shared" ref="K2:K6" si="1">J2/60*5</f>
        <v>1.33333333333333</v>
      </c>
      <c r="L2" s="125" t="s">
        <v>32</v>
      </c>
      <c r="M2" s="159"/>
      <c r="N2" s="159" t="s">
        <v>34</v>
      </c>
      <c r="O2" s="160" t="s">
        <v>26</v>
      </c>
      <c r="P2" s="159" t="s">
        <v>35</v>
      </c>
      <c r="Q2" s="120" t="s">
        <v>36</v>
      </c>
      <c r="R2" s="189">
        <f>Q2/50.33*30</f>
        <v>19.4913570435128</v>
      </c>
      <c r="S2" s="120">
        <v>13974818970</v>
      </c>
      <c r="T2" s="190" t="s">
        <v>37</v>
      </c>
      <c r="U2" s="189">
        <v>35</v>
      </c>
      <c r="V2" s="125">
        <f t="shared" ref="V2:V17" si="2">U2/35*20</f>
        <v>20</v>
      </c>
      <c r="W2" s="120">
        <v>1605456441</v>
      </c>
      <c r="X2" s="191">
        <f t="shared" ref="X2:X17" si="3">K2+M2+O2+R2+V2</f>
        <v>41.8246903768461</v>
      </c>
      <c r="Y2" s="111">
        <f t="shared" ref="Y2:Y35" si="4">X2*0.2</f>
        <v>8.36493807536922</v>
      </c>
      <c r="Z2" s="111">
        <f t="shared" ref="Z2:Z18" si="5">G2+Y2</f>
        <v>81.5169380753692</v>
      </c>
      <c r="AA2" s="112">
        <v>1</v>
      </c>
    </row>
    <row r="3" s="115" customFormat="1" ht="257" customHeight="1" spans="1:27">
      <c r="A3" s="120" t="s">
        <v>38</v>
      </c>
      <c r="B3" s="125" t="s">
        <v>27</v>
      </c>
      <c r="C3" s="125" t="s">
        <v>28</v>
      </c>
      <c r="D3" s="125" t="s">
        <v>39</v>
      </c>
      <c r="E3" s="125">
        <v>90.32</v>
      </c>
      <c r="F3" s="126" t="s">
        <v>40</v>
      </c>
      <c r="G3" s="89">
        <f t="shared" si="0"/>
        <v>72.256</v>
      </c>
      <c r="H3" s="125" t="s">
        <v>32</v>
      </c>
      <c r="I3" s="161" t="s">
        <v>41</v>
      </c>
      <c r="J3" s="125">
        <v>11</v>
      </c>
      <c r="K3" s="125">
        <f t="shared" si="1"/>
        <v>0.916666666666667</v>
      </c>
      <c r="L3" s="125" t="s">
        <v>32</v>
      </c>
      <c r="M3" s="125"/>
      <c r="N3" s="125" t="s">
        <v>32</v>
      </c>
      <c r="O3" s="125"/>
      <c r="P3" s="161" t="s">
        <v>42</v>
      </c>
      <c r="Q3" s="120" t="s">
        <v>43</v>
      </c>
      <c r="R3" s="189">
        <v>30</v>
      </c>
      <c r="S3" s="120" t="s">
        <v>44</v>
      </c>
      <c r="T3" s="192" t="s">
        <v>45</v>
      </c>
      <c r="U3" s="189">
        <v>0</v>
      </c>
      <c r="V3" s="125">
        <v>0</v>
      </c>
      <c r="W3" s="120" t="s">
        <v>46</v>
      </c>
      <c r="X3" s="191">
        <f t="shared" si="3"/>
        <v>30.9166666666667</v>
      </c>
      <c r="Y3" s="111">
        <f t="shared" si="4"/>
        <v>6.18333333333334</v>
      </c>
      <c r="Z3" s="111">
        <f t="shared" si="5"/>
        <v>78.4393333333333</v>
      </c>
      <c r="AA3" s="112">
        <v>2</v>
      </c>
    </row>
    <row r="4" s="114" customFormat="1" ht="409" customHeight="1" spans="1:27">
      <c r="A4" s="120" t="s">
        <v>47</v>
      </c>
      <c r="B4" s="125" t="s">
        <v>27</v>
      </c>
      <c r="C4" s="125" t="s">
        <v>48</v>
      </c>
      <c r="D4" s="125" t="s">
        <v>49</v>
      </c>
      <c r="E4" s="125">
        <v>89.36</v>
      </c>
      <c r="F4" s="127" t="s">
        <v>50</v>
      </c>
      <c r="G4" s="89">
        <f t="shared" si="0"/>
        <v>71.488</v>
      </c>
      <c r="H4" s="128" t="s">
        <v>32</v>
      </c>
      <c r="I4" s="161" t="s">
        <v>51</v>
      </c>
      <c r="J4" s="125">
        <v>24</v>
      </c>
      <c r="K4" s="125">
        <v>2</v>
      </c>
      <c r="L4" s="128" t="s">
        <v>32</v>
      </c>
      <c r="M4" s="125"/>
      <c r="N4" s="125" t="s">
        <v>32</v>
      </c>
      <c r="O4" s="125"/>
      <c r="P4" s="125" t="s">
        <v>32</v>
      </c>
      <c r="Q4" s="120" t="s">
        <v>52</v>
      </c>
      <c r="R4" s="189">
        <v>0</v>
      </c>
      <c r="S4" s="120">
        <v>19848090525</v>
      </c>
      <c r="T4" s="193" t="s">
        <v>53</v>
      </c>
      <c r="U4" s="189">
        <v>35</v>
      </c>
      <c r="V4" s="125">
        <v>20</v>
      </c>
      <c r="W4" s="120">
        <v>3023353906</v>
      </c>
      <c r="X4" s="191">
        <f t="shared" si="3"/>
        <v>22</v>
      </c>
      <c r="Y4" s="111">
        <f t="shared" si="4"/>
        <v>4.4</v>
      </c>
      <c r="Z4" s="111">
        <f t="shared" si="5"/>
        <v>75.888</v>
      </c>
      <c r="AA4" s="112">
        <v>3</v>
      </c>
    </row>
    <row r="5" s="114" customFormat="1" ht="237" customHeight="1" spans="1:27">
      <c r="A5" s="120" t="s">
        <v>54</v>
      </c>
      <c r="B5" s="121" t="s">
        <v>27</v>
      </c>
      <c r="C5" s="121" t="s">
        <v>28</v>
      </c>
      <c r="D5" s="121" t="s">
        <v>55</v>
      </c>
      <c r="E5" s="121">
        <v>91.1</v>
      </c>
      <c r="F5" s="129" t="s">
        <v>56</v>
      </c>
      <c r="G5" s="89">
        <f t="shared" si="0"/>
        <v>72.88</v>
      </c>
      <c r="H5" s="121" t="s">
        <v>32</v>
      </c>
      <c r="I5" s="158" t="s">
        <v>57</v>
      </c>
      <c r="J5" s="125">
        <v>10</v>
      </c>
      <c r="K5" s="125">
        <f t="shared" si="1"/>
        <v>0.833333333333333</v>
      </c>
      <c r="L5" s="125" t="s">
        <v>32</v>
      </c>
      <c r="M5" s="125"/>
      <c r="N5" s="125" t="s">
        <v>32</v>
      </c>
      <c r="O5" s="121"/>
      <c r="P5" s="162" t="s">
        <v>58</v>
      </c>
      <c r="Q5" s="120" t="s">
        <v>52</v>
      </c>
      <c r="R5" s="189">
        <v>0</v>
      </c>
      <c r="S5" s="120">
        <v>19873035976</v>
      </c>
      <c r="T5" s="158" t="s">
        <v>59</v>
      </c>
      <c r="U5" s="189">
        <v>20</v>
      </c>
      <c r="V5" s="125">
        <f t="shared" si="2"/>
        <v>11.4285714285714</v>
      </c>
      <c r="W5" s="120">
        <v>2476447994</v>
      </c>
      <c r="X5" s="191">
        <f t="shared" si="3"/>
        <v>12.2619047619048</v>
      </c>
      <c r="Y5" s="111">
        <f t="shared" si="4"/>
        <v>2.45238095238096</v>
      </c>
      <c r="Z5" s="111">
        <f t="shared" si="5"/>
        <v>75.332380952381</v>
      </c>
      <c r="AA5" s="112">
        <v>4</v>
      </c>
    </row>
    <row r="6" s="114" customFormat="1" ht="236" customHeight="1" spans="1:27">
      <c r="A6" s="120" t="s">
        <v>60</v>
      </c>
      <c r="B6" s="121" t="s">
        <v>27</v>
      </c>
      <c r="C6" s="121" t="s">
        <v>61</v>
      </c>
      <c r="D6" s="121" t="s">
        <v>62</v>
      </c>
      <c r="E6" s="121">
        <v>90.08</v>
      </c>
      <c r="F6" s="130" t="s">
        <v>63</v>
      </c>
      <c r="G6" s="89">
        <f t="shared" si="0"/>
        <v>72.064</v>
      </c>
      <c r="H6" s="121" t="s">
        <v>32</v>
      </c>
      <c r="I6" s="158" t="s">
        <v>64</v>
      </c>
      <c r="J6" s="121">
        <v>13</v>
      </c>
      <c r="K6" s="121">
        <f t="shared" si="1"/>
        <v>1.08333333333333</v>
      </c>
      <c r="L6" s="121" t="s">
        <v>32</v>
      </c>
      <c r="M6" s="121"/>
      <c r="N6" s="121" t="s">
        <v>65</v>
      </c>
      <c r="O6" s="121">
        <v>2</v>
      </c>
      <c r="P6" s="121" t="s">
        <v>32</v>
      </c>
      <c r="Q6" s="120" t="s">
        <v>52</v>
      </c>
      <c r="R6" s="189">
        <v>0</v>
      </c>
      <c r="S6" s="120">
        <v>18007369814</v>
      </c>
      <c r="T6" s="158" t="s">
        <v>66</v>
      </c>
      <c r="U6" s="189">
        <v>20</v>
      </c>
      <c r="V6" s="125">
        <f t="shared" si="2"/>
        <v>11.4285714285714</v>
      </c>
      <c r="W6" s="120">
        <v>2839874677</v>
      </c>
      <c r="X6" s="191">
        <f t="shared" si="3"/>
        <v>14.5119047619048</v>
      </c>
      <c r="Y6" s="111">
        <f t="shared" si="4"/>
        <v>2.90238095238096</v>
      </c>
      <c r="Z6" s="111">
        <f t="shared" si="5"/>
        <v>74.966380952381</v>
      </c>
      <c r="AA6" s="112">
        <v>5</v>
      </c>
    </row>
    <row r="7" s="114" customFormat="1" ht="409" customHeight="1" spans="1:27">
      <c r="A7" s="120" t="s">
        <v>67</v>
      </c>
      <c r="B7" s="131" t="s">
        <v>27</v>
      </c>
      <c r="C7" s="121" t="s">
        <v>48</v>
      </c>
      <c r="D7" s="121" t="s">
        <v>68</v>
      </c>
      <c r="E7" s="121">
        <v>86.37</v>
      </c>
      <c r="F7" s="130" t="s">
        <v>69</v>
      </c>
      <c r="G7" s="89">
        <f t="shared" si="0"/>
        <v>69.096</v>
      </c>
      <c r="H7" s="121" t="s">
        <v>32</v>
      </c>
      <c r="I7" s="163" t="s">
        <v>70</v>
      </c>
      <c r="J7" s="121">
        <v>60</v>
      </c>
      <c r="K7" s="121">
        <v>5</v>
      </c>
      <c r="L7" s="121" t="s">
        <v>71</v>
      </c>
      <c r="M7" s="125">
        <v>4</v>
      </c>
      <c r="N7" s="125" t="s">
        <v>32</v>
      </c>
      <c r="O7" s="121"/>
      <c r="P7" s="158" t="s">
        <v>72</v>
      </c>
      <c r="Q7" s="120" t="s">
        <v>73</v>
      </c>
      <c r="R7" s="189">
        <f>Q7/50.33*30</f>
        <v>16.6898470097357</v>
      </c>
      <c r="S7" s="120">
        <v>13833838990</v>
      </c>
      <c r="T7" s="158" t="s">
        <v>74</v>
      </c>
      <c r="U7" s="189">
        <v>5</v>
      </c>
      <c r="V7" s="125">
        <f t="shared" si="2"/>
        <v>2.85714285714286</v>
      </c>
      <c r="W7" s="120">
        <v>3379815183</v>
      </c>
      <c r="X7" s="191">
        <f t="shared" si="3"/>
        <v>28.5469898668786</v>
      </c>
      <c r="Y7" s="111">
        <f t="shared" si="4"/>
        <v>5.70939797337572</v>
      </c>
      <c r="Z7" s="111">
        <f t="shared" si="5"/>
        <v>74.8053979733757</v>
      </c>
      <c r="AA7" s="112">
        <v>6</v>
      </c>
    </row>
    <row r="8" s="114" customFormat="1" ht="408" customHeight="1" spans="1:27">
      <c r="A8" s="120" t="s">
        <v>75</v>
      </c>
      <c r="B8" s="125" t="s">
        <v>27</v>
      </c>
      <c r="C8" s="125" t="s">
        <v>48</v>
      </c>
      <c r="D8" s="125" t="s">
        <v>76</v>
      </c>
      <c r="E8" s="125">
        <v>88.91</v>
      </c>
      <c r="F8" s="126" t="s">
        <v>77</v>
      </c>
      <c r="G8" s="89">
        <f t="shared" si="0"/>
        <v>71.128</v>
      </c>
      <c r="H8" s="125" t="s">
        <v>32</v>
      </c>
      <c r="I8" s="164" t="s">
        <v>78</v>
      </c>
      <c r="J8" s="125">
        <v>8</v>
      </c>
      <c r="K8" s="125">
        <f t="shared" ref="K8:K15" si="6">J8/60*5</f>
        <v>0.666666666666667</v>
      </c>
      <c r="L8" s="125" t="s">
        <v>32</v>
      </c>
      <c r="M8" s="125"/>
      <c r="N8" s="125" t="s">
        <v>32</v>
      </c>
      <c r="O8" s="125"/>
      <c r="P8" s="125" t="s">
        <v>32</v>
      </c>
      <c r="Q8" s="120" t="s">
        <v>52</v>
      </c>
      <c r="R8" s="189">
        <v>0</v>
      </c>
      <c r="S8" s="120">
        <v>18627396387</v>
      </c>
      <c r="T8" s="161" t="s">
        <v>79</v>
      </c>
      <c r="U8" s="189">
        <v>30</v>
      </c>
      <c r="V8" s="125">
        <f t="shared" si="2"/>
        <v>17.1428571428571</v>
      </c>
      <c r="W8" s="120">
        <v>2940414089</v>
      </c>
      <c r="X8" s="191">
        <f t="shared" si="3"/>
        <v>17.8095238095238</v>
      </c>
      <c r="Y8" s="111">
        <f t="shared" si="4"/>
        <v>3.56190476190476</v>
      </c>
      <c r="Z8" s="111">
        <f t="shared" si="5"/>
        <v>74.6899047619048</v>
      </c>
      <c r="AA8" s="112">
        <v>7</v>
      </c>
    </row>
    <row r="9" s="114" customFormat="1" ht="84" customHeight="1" spans="1:27">
      <c r="A9" s="120" t="s">
        <v>80</v>
      </c>
      <c r="B9" s="125" t="s">
        <v>27</v>
      </c>
      <c r="C9" s="125" t="s">
        <v>61</v>
      </c>
      <c r="D9" s="125" t="s">
        <v>81</v>
      </c>
      <c r="E9" s="125">
        <v>89.7</v>
      </c>
      <c r="F9" s="120" t="s">
        <v>82</v>
      </c>
      <c r="G9" s="89">
        <f t="shared" si="0"/>
        <v>71.76</v>
      </c>
      <c r="H9" s="125" t="s">
        <v>32</v>
      </c>
      <c r="I9" s="165" t="s">
        <v>83</v>
      </c>
      <c r="J9" s="125">
        <v>43</v>
      </c>
      <c r="K9" s="125">
        <f t="shared" si="6"/>
        <v>3.58333333333333</v>
      </c>
      <c r="L9" s="125" t="s">
        <v>32</v>
      </c>
      <c r="M9" s="125"/>
      <c r="N9" s="125" t="s">
        <v>32</v>
      </c>
      <c r="O9" s="125"/>
      <c r="P9" s="125" t="s">
        <v>32</v>
      </c>
      <c r="Q9" s="120" t="s">
        <v>52</v>
      </c>
      <c r="R9" s="189">
        <v>0</v>
      </c>
      <c r="S9" s="120">
        <v>18773987022</v>
      </c>
      <c r="T9" s="192" t="s">
        <v>84</v>
      </c>
      <c r="U9" s="189">
        <v>10</v>
      </c>
      <c r="V9" s="125">
        <f t="shared" si="2"/>
        <v>5.71428571428571</v>
      </c>
      <c r="W9" s="120">
        <v>2811098966</v>
      </c>
      <c r="X9" s="191">
        <f t="shared" si="3"/>
        <v>9.29761904761905</v>
      </c>
      <c r="Y9" s="111">
        <f t="shared" si="4"/>
        <v>1.85952380952381</v>
      </c>
      <c r="Z9" s="111">
        <f t="shared" si="5"/>
        <v>73.6195238095238</v>
      </c>
      <c r="AA9" s="112">
        <v>8</v>
      </c>
    </row>
    <row r="10" s="114" customFormat="1" ht="182" customHeight="1" spans="1:27">
      <c r="A10" s="120" t="s">
        <v>85</v>
      </c>
      <c r="B10" s="125" t="s">
        <v>27</v>
      </c>
      <c r="C10" s="125" t="s">
        <v>86</v>
      </c>
      <c r="D10" s="125" t="s">
        <v>87</v>
      </c>
      <c r="E10" s="125">
        <v>88.68</v>
      </c>
      <c r="F10" s="126" t="s">
        <v>88</v>
      </c>
      <c r="G10" s="89">
        <f t="shared" si="0"/>
        <v>70.944</v>
      </c>
      <c r="H10" s="125" t="s">
        <v>32</v>
      </c>
      <c r="I10" s="161" t="s">
        <v>89</v>
      </c>
      <c r="J10" s="125">
        <v>26</v>
      </c>
      <c r="K10" s="125">
        <f t="shared" si="6"/>
        <v>2.16666666666667</v>
      </c>
      <c r="L10" s="125" t="s">
        <v>32</v>
      </c>
      <c r="M10" s="125"/>
      <c r="N10" s="125" t="s">
        <v>32</v>
      </c>
      <c r="O10" s="125"/>
      <c r="P10" s="125" t="s">
        <v>32</v>
      </c>
      <c r="Q10" s="120" t="s">
        <v>52</v>
      </c>
      <c r="R10" s="189">
        <v>0</v>
      </c>
      <c r="S10" s="120">
        <v>15800044461</v>
      </c>
      <c r="T10" s="161" t="s">
        <v>90</v>
      </c>
      <c r="U10" s="189">
        <v>10</v>
      </c>
      <c r="V10" s="125">
        <f t="shared" si="2"/>
        <v>5.71428571428571</v>
      </c>
      <c r="W10" s="120">
        <v>1149302768</v>
      </c>
      <c r="X10" s="191">
        <f t="shared" si="3"/>
        <v>7.88095238095238</v>
      </c>
      <c r="Y10" s="111">
        <f t="shared" si="4"/>
        <v>1.57619047619048</v>
      </c>
      <c r="Z10" s="111">
        <f t="shared" si="5"/>
        <v>72.5201904761905</v>
      </c>
      <c r="AA10" s="112">
        <v>9</v>
      </c>
    </row>
    <row r="11" s="114" customFormat="1" ht="409" customHeight="1" spans="1:27">
      <c r="A11" s="120" t="s">
        <v>91</v>
      </c>
      <c r="B11" s="132" t="s">
        <v>27</v>
      </c>
      <c r="C11" s="132" t="s">
        <v>92</v>
      </c>
      <c r="D11" s="133" t="s">
        <v>93</v>
      </c>
      <c r="E11" s="133">
        <v>86.85</v>
      </c>
      <c r="F11" s="134" t="s">
        <v>94</v>
      </c>
      <c r="G11" s="93">
        <f t="shared" si="0"/>
        <v>69.48</v>
      </c>
      <c r="H11" s="135" t="s">
        <v>32</v>
      </c>
      <c r="I11" s="166" t="s">
        <v>95</v>
      </c>
      <c r="J11" s="125">
        <v>9</v>
      </c>
      <c r="K11" s="135">
        <f t="shared" si="6"/>
        <v>0.75</v>
      </c>
      <c r="L11" s="135" t="s">
        <v>32</v>
      </c>
      <c r="M11" s="132"/>
      <c r="N11" s="132" t="s">
        <v>32</v>
      </c>
      <c r="O11" s="167"/>
      <c r="P11" s="132" t="s">
        <v>32</v>
      </c>
      <c r="Q11" s="130" t="s">
        <v>52</v>
      </c>
      <c r="R11" s="189">
        <v>0</v>
      </c>
      <c r="S11" s="130">
        <v>19892524778</v>
      </c>
      <c r="T11" s="166" t="s">
        <v>96</v>
      </c>
      <c r="U11" s="194">
        <v>25</v>
      </c>
      <c r="V11" s="121">
        <f t="shared" si="2"/>
        <v>14.2857142857143</v>
      </c>
      <c r="W11" s="130">
        <v>1022553522</v>
      </c>
      <c r="X11" s="195">
        <f t="shared" si="3"/>
        <v>15.0357142857143</v>
      </c>
      <c r="Y11" s="113">
        <f t="shared" si="4"/>
        <v>3.00714285714286</v>
      </c>
      <c r="Z11" s="113">
        <f t="shared" si="5"/>
        <v>72.4871428571429</v>
      </c>
      <c r="AA11" s="112">
        <v>10</v>
      </c>
    </row>
    <row r="12" s="114" customFormat="1" ht="110" customHeight="1" spans="1:27">
      <c r="A12" s="120" t="s">
        <v>97</v>
      </c>
      <c r="B12" s="136" t="s">
        <v>27</v>
      </c>
      <c r="C12" s="125" t="s">
        <v>48</v>
      </c>
      <c r="D12" s="125" t="s">
        <v>98</v>
      </c>
      <c r="E12" s="120">
        <v>89.02</v>
      </c>
      <c r="F12" s="136" t="s">
        <v>99</v>
      </c>
      <c r="G12" s="89">
        <f t="shared" si="0"/>
        <v>71.216</v>
      </c>
      <c r="H12" s="125" t="s">
        <v>32</v>
      </c>
      <c r="I12" s="168" t="s">
        <v>100</v>
      </c>
      <c r="J12" s="125">
        <v>6</v>
      </c>
      <c r="K12" s="125">
        <f t="shared" si="6"/>
        <v>0.5</v>
      </c>
      <c r="L12" s="125" t="s">
        <v>32</v>
      </c>
      <c r="M12" s="125"/>
      <c r="N12" s="125" t="s">
        <v>32</v>
      </c>
      <c r="O12" s="125"/>
      <c r="P12" s="125" t="s">
        <v>32</v>
      </c>
      <c r="Q12" s="120" t="s">
        <v>52</v>
      </c>
      <c r="R12" s="189">
        <v>0</v>
      </c>
      <c r="S12" s="120">
        <v>17267891135</v>
      </c>
      <c r="T12" s="161" t="s">
        <v>101</v>
      </c>
      <c r="U12" s="189">
        <v>5</v>
      </c>
      <c r="V12" s="125">
        <f t="shared" si="2"/>
        <v>2.85714285714286</v>
      </c>
      <c r="W12" s="120">
        <v>2369547687</v>
      </c>
      <c r="X12" s="191">
        <f t="shared" si="3"/>
        <v>3.35714285714286</v>
      </c>
      <c r="Y12" s="111">
        <f t="shared" si="4"/>
        <v>0.671428571428572</v>
      </c>
      <c r="Z12" s="111">
        <f t="shared" si="5"/>
        <v>71.8874285714286</v>
      </c>
      <c r="AA12" s="112">
        <v>11</v>
      </c>
    </row>
    <row r="13" s="114" customFormat="1" ht="301" customHeight="1" spans="1:27">
      <c r="A13" s="120" t="s">
        <v>102</v>
      </c>
      <c r="B13" s="125" t="s">
        <v>27</v>
      </c>
      <c r="C13" s="125" t="s">
        <v>28</v>
      </c>
      <c r="D13" s="125" t="s">
        <v>103</v>
      </c>
      <c r="E13" s="125">
        <v>88.38</v>
      </c>
      <c r="F13" s="120" t="s">
        <v>104</v>
      </c>
      <c r="G13" s="89">
        <f t="shared" si="0"/>
        <v>70.704</v>
      </c>
      <c r="H13" s="125" t="s">
        <v>32</v>
      </c>
      <c r="I13" s="161" t="s">
        <v>105</v>
      </c>
      <c r="J13" s="125">
        <v>1</v>
      </c>
      <c r="K13" s="125">
        <f t="shared" si="6"/>
        <v>0.0833333333333333</v>
      </c>
      <c r="L13" s="125" t="s">
        <v>32</v>
      </c>
      <c r="M13" s="125"/>
      <c r="N13" s="125" t="s">
        <v>32</v>
      </c>
      <c r="O13" s="125"/>
      <c r="P13" s="125" t="s">
        <v>32</v>
      </c>
      <c r="Q13" s="120" t="s">
        <v>52</v>
      </c>
      <c r="R13" s="189">
        <v>0</v>
      </c>
      <c r="S13" s="120">
        <v>19107330636</v>
      </c>
      <c r="T13" s="161" t="s">
        <v>106</v>
      </c>
      <c r="U13" s="189">
        <v>10</v>
      </c>
      <c r="V13" s="125">
        <f t="shared" si="2"/>
        <v>5.71428571428571</v>
      </c>
      <c r="W13" s="120">
        <v>2762196491</v>
      </c>
      <c r="X13" s="191">
        <f t="shared" si="3"/>
        <v>5.79761904761905</v>
      </c>
      <c r="Y13" s="111">
        <f t="shared" si="4"/>
        <v>1.15952380952381</v>
      </c>
      <c r="Z13" s="111">
        <f t="shared" si="5"/>
        <v>71.8635238095238</v>
      </c>
      <c r="AA13" s="112">
        <v>12</v>
      </c>
    </row>
    <row r="14" s="114" customFormat="1" ht="56" customHeight="1" spans="1:27">
      <c r="A14" s="120" t="s">
        <v>107</v>
      </c>
      <c r="B14" s="121" t="s">
        <v>27</v>
      </c>
      <c r="C14" s="121" t="s">
        <v>92</v>
      </c>
      <c r="D14" s="121" t="s">
        <v>108</v>
      </c>
      <c r="E14" s="121">
        <v>86.33</v>
      </c>
      <c r="F14" s="123" t="s">
        <v>109</v>
      </c>
      <c r="G14" s="89">
        <f t="shared" si="0"/>
        <v>69.064</v>
      </c>
      <c r="H14" s="124" t="s">
        <v>32</v>
      </c>
      <c r="I14" s="158" t="s">
        <v>110</v>
      </c>
      <c r="J14" s="125">
        <v>12</v>
      </c>
      <c r="K14" s="125">
        <f t="shared" si="6"/>
        <v>1</v>
      </c>
      <c r="L14" s="125" t="s">
        <v>32</v>
      </c>
      <c r="M14" s="125"/>
      <c r="N14" s="125" t="s">
        <v>32</v>
      </c>
      <c r="O14" s="169"/>
      <c r="P14" s="170"/>
      <c r="Q14" s="189">
        <v>0</v>
      </c>
      <c r="R14" s="189">
        <f>Q14/50.33*30</f>
        <v>0</v>
      </c>
      <c r="S14" s="120" t="s">
        <v>111</v>
      </c>
      <c r="T14" s="158" t="s">
        <v>112</v>
      </c>
      <c r="U14" s="189">
        <v>15</v>
      </c>
      <c r="V14" s="125">
        <f t="shared" si="2"/>
        <v>8.57142857142857</v>
      </c>
      <c r="W14" s="120">
        <v>3090006918</v>
      </c>
      <c r="X14" s="191">
        <f t="shared" si="3"/>
        <v>9.57142857142857</v>
      </c>
      <c r="Y14" s="111">
        <f t="shared" si="4"/>
        <v>1.91428571428571</v>
      </c>
      <c r="Z14" s="111">
        <f t="shared" si="5"/>
        <v>70.9782857142857</v>
      </c>
      <c r="AA14" s="112">
        <v>13</v>
      </c>
    </row>
    <row r="15" s="114" customFormat="1" ht="163" customHeight="1" spans="1:27">
      <c r="A15" s="120" t="s">
        <v>113</v>
      </c>
      <c r="B15" s="121" t="s">
        <v>27</v>
      </c>
      <c r="C15" s="121" t="s">
        <v>48</v>
      </c>
      <c r="D15" s="121" t="s">
        <v>114</v>
      </c>
      <c r="E15" s="121">
        <v>86.38</v>
      </c>
      <c r="F15" s="123" t="s">
        <v>115</v>
      </c>
      <c r="G15" s="89">
        <f t="shared" si="0"/>
        <v>69.104</v>
      </c>
      <c r="H15" s="124" t="s">
        <v>32</v>
      </c>
      <c r="I15" s="158" t="s">
        <v>116</v>
      </c>
      <c r="J15" s="125">
        <v>7</v>
      </c>
      <c r="K15" s="125">
        <f t="shared" si="6"/>
        <v>0.583333333333333</v>
      </c>
      <c r="L15" s="125" t="s">
        <v>32</v>
      </c>
      <c r="M15" s="125"/>
      <c r="N15" s="125" t="s">
        <v>32</v>
      </c>
      <c r="O15" s="121"/>
      <c r="P15" s="158" t="s">
        <v>117</v>
      </c>
      <c r="Q15" s="120" t="s">
        <v>118</v>
      </c>
      <c r="R15" s="189">
        <f>Q15/50.33*30</f>
        <v>2.21140472878999</v>
      </c>
      <c r="S15" s="120">
        <v>17580311336</v>
      </c>
      <c r="T15" s="158" t="s">
        <v>119</v>
      </c>
      <c r="U15" s="189">
        <v>5</v>
      </c>
      <c r="V15" s="125">
        <f t="shared" si="2"/>
        <v>2.85714285714286</v>
      </c>
      <c r="W15" s="120">
        <v>530757929</v>
      </c>
      <c r="X15" s="191">
        <f t="shared" si="3"/>
        <v>5.65188091926618</v>
      </c>
      <c r="Y15" s="111">
        <f t="shared" si="4"/>
        <v>1.13037618385324</v>
      </c>
      <c r="Z15" s="111">
        <f t="shared" si="5"/>
        <v>70.2343761838532</v>
      </c>
      <c r="AA15" s="112">
        <v>14</v>
      </c>
    </row>
    <row r="16" s="114" customFormat="1" ht="173" customHeight="1" spans="1:27">
      <c r="A16" s="120" t="s">
        <v>120</v>
      </c>
      <c r="B16" s="125" t="s">
        <v>27</v>
      </c>
      <c r="C16" s="125" t="s">
        <v>28</v>
      </c>
      <c r="D16" s="125" t="s">
        <v>121</v>
      </c>
      <c r="E16" s="125">
        <v>86.77</v>
      </c>
      <c r="F16" s="127" t="s">
        <v>122</v>
      </c>
      <c r="G16" s="89">
        <f t="shared" si="0"/>
        <v>69.416</v>
      </c>
      <c r="H16" s="128" t="s">
        <v>32</v>
      </c>
      <c r="I16" s="128" t="s">
        <v>32</v>
      </c>
      <c r="J16" s="125">
        <v>0</v>
      </c>
      <c r="K16" s="125">
        <v>0</v>
      </c>
      <c r="L16" s="128" t="s">
        <v>32</v>
      </c>
      <c r="M16" s="128"/>
      <c r="N16" s="128" t="s">
        <v>32</v>
      </c>
      <c r="O16" s="128"/>
      <c r="P16" s="128" t="s">
        <v>32</v>
      </c>
      <c r="Q16" s="120" t="s">
        <v>52</v>
      </c>
      <c r="R16" s="189">
        <v>0</v>
      </c>
      <c r="S16" s="120">
        <v>13606700959</v>
      </c>
      <c r="T16" s="161" t="s">
        <v>123</v>
      </c>
      <c r="U16" s="189">
        <v>5</v>
      </c>
      <c r="V16" s="125">
        <f t="shared" si="2"/>
        <v>2.85714285714286</v>
      </c>
      <c r="W16" s="120">
        <v>3073999059</v>
      </c>
      <c r="X16" s="191">
        <f t="shared" si="3"/>
        <v>2.85714285714286</v>
      </c>
      <c r="Y16" s="111">
        <f t="shared" si="4"/>
        <v>0.571428571428572</v>
      </c>
      <c r="Z16" s="111">
        <f t="shared" si="5"/>
        <v>69.9874285714286</v>
      </c>
      <c r="AA16" s="112">
        <v>15</v>
      </c>
    </row>
    <row r="17" s="114" customFormat="1" ht="238" customHeight="1" spans="1:27">
      <c r="A17" s="120" t="s">
        <v>124</v>
      </c>
      <c r="B17" s="125" t="s">
        <v>27</v>
      </c>
      <c r="C17" s="125" t="s">
        <v>48</v>
      </c>
      <c r="D17" s="125" t="s">
        <v>125</v>
      </c>
      <c r="E17" s="125">
        <v>86.53</v>
      </c>
      <c r="F17" s="127" t="s">
        <v>126</v>
      </c>
      <c r="G17" s="89">
        <f t="shared" si="0"/>
        <v>69.224</v>
      </c>
      <c r="H17" s="128" t="s">
        <v>32</v>
      </c>
      <c r="I17" s="161" t="s">
        <v>127</v>
      </c>
      <c r="J17" s="125">
        <v>4</v>
      </c>
      <c r="K17" s="125">
        <f>J17/60*5</f>
        <v>0.333333333333333</v>
      </c>
      <c r="L17" s="128" t="s">
        <v>32</v>
      </c>
      <c r="M17" s="125"/>
      <c r="N17" s="125" t="s">
        <v>32</v>
      </c>
      <c r="O17" s="125"/>
      <c r="P17" s="125" t="s">
        <v>32</v>
      </c>
      <c r="Q17" s="120" t="s">
        <v>52</v>
      </c>
      <c r="R17" s="189">
        <v>0</v>
      </c>
      <c r="S17" s="120">
        <v>18956681354</v>
      </c>
      <c r="T17" s="161" t="s">
        <v>128</v>
      </c>
      <c r="U17" s="189">
        <v>5</v>
      </c>
      <c r="V17" s="125">
        <f t="shared" si="2"/>
        <v>2.85714285714286</v>
      </c>
      <c r="W17" s="120">
        <v>1175668151</v>
      </c>
      <c r="X17" s="191">
        <f t="shared" si="3"/>
        <v>3.19047619047619</v>
      </c>
      <c r="Y17" s="111">
        <f t="shared" si="4"/>
        <v>0.638095238095238</v>
      </c>
      <c r="Z17" s="111">
        <f t="shared" si="5"/>
        <v>69.8620952380952</v>
      </c>
      <c r="AA17" s="112">
        <v>16</v>
      </c>
    </row>
    <row r="18" s="116" customFormat="1" ht="283" customHeight="1" spans="1:27">
      <c r="A18" s="137">
        <v>1</v>
      </c>
      <c r="B18" s="138" t="s">
        <v>129</v>
      </c>
      <c r="C18" s="138" t="s">
        <v>130</v>
      </c>
      <c r="D18" s="138" t="s">
        <v>131</v>
      </c>
      <c r="E18" s="138">
        <v>91.1</v>
      </c>
      <c r="F18" s="139" t="s">
        <v>132</v>
      </c>
      <c r="G18" s="53">
        <f t="shared" si="0"/>
        <v>72.88</v>
      </c>
      <c r="H18" s="138" t="s">
        <v>32</v>
      </c>
      <c r="I18" s="171" t="s">
        <v>133</v>
      </c>
      <c r="J18" s="138">
        <v>24</v>
      </c>
      <c r="K18" s="138">
        <f t="shared" ref="K18:K20" si="7">J18/51*5</f>
        <v>2.35294117647059</v>
      </c>
      <c r="L18" s="172" t="s">
        <v>134</v>
      </c>
      <c r="M18" s="138">
        <v>4</v>
      </c>
      <c r="N18" s="138" t="s">
        <v>32</v>
      </c>
      <c r="O18" s="173"/>
      <c r="P18" s="173" t="s">
        <v>135</v>
      </c>
      <c r="Q18" s="196">
        <v>6</v>
      </c>
      <c r="R18" s="197"/>
      <c r="S18" s="197">
        <v>15274034756</v>
      </c>
      <c r="T18" s="173" t="s">
        <v>136</v>
      </c>
      <c r="U18" s="179">
        <v>45</v>
      </c>
      <c r="V18" s="196">
        <v>20</v>
      </c>
      <c r="W18" s="197">
        <v>2071608931</v>
      </c>
      <c r="X18" s="198">
        <f>K18+M18+Q18+V18</f>
        <v>32.3529411764706</v>
      </c>
      <c r="Y18" s="71">
        <f t="shared" si="4"/>
        <v>6.47058823529412</v>
      </c>
      <c r="Z18" s="71">
        <f t="shared" si="5"/>
        <v>79.3505882352941</v>
      </c>
      <c r="AA18" s="78">
        <v>1</v>
      </c>
    </row>
    <row r="19" s="117" customFormat="1" ht="321" customHeight="1" spans="1:27">
      <c r="A19" s="137">
        <v>2</v>
      </c>
      <c r="B19" s="140" t="s">
        <v>129</v>
      </c>
      <c r="C19" s="140" t="s">
        <v>130</v>
      </c>
      <c r="D19" s="140" t="s">
        <v>137</v>
      </c>
      <c r="E19" s="140">
        <v>88.65</v>
      </c>
      <c r="F19" s="141" t="s">
        <v>138</v>
      </c>
      <c r="G19" s="56">
        <f t="shared" si="0"/>
        <v>70.92</v>
      </c>
      <c r="H19" s="140" t="s">
        <v>32</v>
      </c>
      <c r="I19" s="174" t="s">
        <v>139</v>
      </c>
      <c r="J19" s="140">
        <v>28</v>
      </c>
      <c r="K19" s="140">
        <f t="shared" si="7"/>
        <v>2.74509803921569</v>
      </c>
      <c r="L19" s="140" t="s">
        <v>32</v>
      </c>
      <c r="M19" s="140"/>
      <c r="N19" s="140" t="s">
        <v>32</v>
      </c>
      <c r="O19" s="175"/>
      <c r="P19" s="173" t="s">
        <v>140</v>
      </c>
      <c r="Q19" s="196">
        <v>12</v>
      </c>
      <c r="R19" s="199"/>
      <c r="S19" s="199">
        <v>15774133550</v>
      </c>
      <c r="T19" s="173" t="s">
        <v>141</v>
      </c>
      <c r="U19" s="179">
        <v>20</v>
      </c>
      <c r="V19" s="196">
        <f t="shared" ref="V19:V25" si="8">U19/45*20</f>
        <v>8.88888888888889</v>
      </c>
      <c r="W19" s="199">
        <v>2973464756</v>
      </c>
      <c r="X19" s="198">
        <f t="shared" ref="X19:X25" si="9">K19+M19+Q19+V19</f>
        <v>23.6339869281046</v>
      </c>
      <c r="Y19" s="72">
        <f t="shared" si="4"/>
        <v>4.72679738562092</v>
      </c>
      <c r="Z19" s="71">
        <f t="shared" ref="Z19:Z26" si="10">G19+Y19</f>
        <v>75.6467973856209</v>
      </c>
      <c r="AA19" s="78">
        <v>2</v>
      </c>
    </row>
    <row r="20" s="116" customFormat="1" ht="140" customHeight="1" spans="1:27">
      <c r="A20" s="137">
        <v>3</v>
      </c>
      <c r="B20" s="142" t="s">
        <v>129</v>
      </c>
      <c r="C20" s="142" t="s">
        <v>142</v>
      </c>
      <c r="D20" s="142" t="s">
        <v>143</v>
      </c>
      <c r="E20" s="142">
        <v>91.08</v>
      </c>
      <c r="F20" s="143" t="s">
        <v>144</v>
      </c>
      <c r="G20" s="53">
        <f t="shared" si="0"/>
        <v>72.864</v>
      </c>
      <c r="H20" s="144" t="s">
        <v>32</v>
      </c>
      <c r="I20" s="176" t="s">
        <v>145</v>
      </c>
      <c r="J20" s="144">
        <v>39</v>
      </c>
      <c r="K20" s="142">
        <f t="shared" si="7"/>
        <v>3.82352941176471</v>
      </c>
      <c r="L20" s="144" t="s">
        <v>32</v>
      </c>
      <c r="M20" s="142"/>
      <c r="N20" s="142" t="s">
        <v>32</v>
      </c>
      <c r="O20" s="142"/>
      <c r="P20" s="142" t="s">
        <v>32</v>
      </c>
      <c r="Q20" s="200"/>
      <c r="R20" s="201"/>
      <c r="S20" s="201">
        <v>18570069030</v>
      </c>
      <c r="T20" s="142" t="s">
        <v>146</v>
      </c>
      <c r="U20" s="142">
        <v>15</v>
      </c>
      <c r="V20" s="200">
        <f t="shared" si="8"/>
        <v>6.66666666666667</v>
      </c>
      <c r="W20" s="201">
        <v>46271670</v>
      </c>
      <c r="X20" s="198">
        <f t="shared" si="9"/>
        <v>10.4901960784314</v>
      </c>
      <c r="Y20" s="71">
        <f t="shared" si="4"/>
        <v>2.09803921568628</v>
      </c>
      <c r="Z20" s="71">
        <f t="shared" si="10"/>
        <v>74.9620392156863</v>
      </c>
      <c r="AA20" s="78">
        <v>3</v>
      </c>
    </row>
    <row r="21" s="116" customFormat="1" ht="340" customHeight="1" spans="1:27">
      <c r="A21" s="137">
        <v>4</v>
      </c>
      <c r="B21" s="138" t="s">
        <v>129</v>
      </c>
      <c r="C21" s="138" t="s">
        <v>142</v>
      </c>
      <c r="D21" s="138" t="s">
        <v>147</v>
      </c>
      <c r="E21" s="145" t="s">
        <v>148</v>
      </c>
      <c r="F21" s="145" t="s">
        <v>149</v>
      </c>
      <c r="G21" s="53">
        <f t="shared" si="0"/>
        <v>69.352</v>
      </c>
      <c r="H21" s="145" t="s">
        <v>32</v>
      </c>
      <c r="I21" s="177" t="s">
        <v>150</v>
      </c>
      <c r="J21" s="145" t="s">
        <v>151</v>
      </c>
      <c r="K21" s="145" t="s">
        <v>60</v>
      </c>
      <c r="L21" s="145" t="s">
        <v>32</v>
      </c>
      <c r="M21" s="145"/>
      <c r="N21" s="145" t="s">
        <v>32</v>
      </c>
      <c r="O21" s="145"/>
      <c r="P21" s="145" t="s">
        <v>32</v>
      </c>
      <c r="Q21" s="202"/>
      <c r="R21" s="145"/>
      <c r="S21" s="145" t="s">
        <v>152</v>
      </c>
      <c r="T21" s="145" t="s">
        <v>153</v>
      </c>
      <c r="U21" s="138">
        <v>25</v>
      </c>
      <c r="V21" s="202">
        <f t="shared" si="8"/>
        <v>11.1111111111111</v>
      </c>
      <c r="W21" s="145" t="s">
        <v>154</v>
      </c>
      <c r="X21" s="198">
        <f t="shared" si="9"/>
        <v>16.1111111111111</v>
      </c>
      <c r="Y21" s="71">
        <f t="shared" si="4"/>
        <v>3.22222222222222</v>
      </c>
      <c r="Z21" s="71">
        <f t="shared" si="10"/>
        <v>72.5742222222222</v>
      </c>
      <c r="AA21" s="78">
        <v>4</v>
      </c>
    </row>
    <row r="22" s="116" customFormat="1" ht="93" customHeight="1" spans="1:27">
      <c r="A22" s="137">
        <v>5</v>
      </c>
      <c r="B22" s="138" t="s">
        <v>129</v>
      </c>
      <c r="C22" s="138" t="s">
        <v>155</v>
      </c>
      <c r="D22" s="138" t="s">
        <v>156</v>
      </c>
      <c r="E22" s="138">
        <v>87.96</v>
      </c>
      <c r="F22" s="146">
        <v>0.0649350649350649</v>
      </c>
      <c r="G22" s="53">
        <f t="shared" si="0"/>
        <v>70.368</v>
      </c>
      <c r="H22" s="138" t="s">
        <v>32</v>
      </c>
      <c r="I22" s="178" t="s">
        <v>157</v>
      </c>
      <c r="J22" s="138">
        <v>7</v>
      </c>
      <c r="K22" s="138">
        <f>J22/51*5</f>
        <v>0.686274509803922</v>
      </c>
      <c r="L22" s="138" t="s">
        <v>32</v>
      </c>
      <c r="M22" s="138"/>
      <c r="N22" s="138" t="s">
        <v>32</v>
      </c>
      <c r="O22" s="179"/>
      <c r="P22" s="179" t="s">
        <v>32</v>
      </c>
      <c r="Q22" s="196"/>
      <c r="R22" s="199"/>
      <c r="S22" s="199">
        <v>13207401262</v>
      </c>
      <c r="T22" s="178" t="s">
        <v>158</v>
      </c>
      <c r="U22" s="179">
        <v>20</v>
      </c>
      <c r="V22" s="196">
        <f t="shared" si="8"/>
        <v>8.88888888888889</v>
      </c>
      <c r="W22" s="199">
        <v>3488821795</v>
      </c>
      <c r="X22" s="198">
        <f t="shared" si="9"/>
        <v>9.57516339869281</v>
      </c>
      <c r="Y22" s="71">
        <f t="shared" si="4"/>
        <v>1.91503267973856</v>
      </c>
      <c r="Z22" s="71">
        <f t="shared" si="10"/>
        <v>72.2830326797386</v>
      </c>
      <c r="AA22" s="78">
        <v>5</v>
      </c>
    </row>
    <row r="23" s="116" customFormat="1" ht="322" customHeight="1" spans="1:27">
      <c r="A23" s="137">
        <v>6</v>
      </c>
      <c r="B23" s="142" t="s">
        <v>129</v>
      </c>
      <c r="C23" s="142" t="s">
        <v>130</v>
      </c>
      <c r="D23" s="142" t="s">
        <v>159</v>
      </c>
      <c r="E23" s="142">
        <v>86.65</v>
      </c>
      <c r="F23" s="142" t="s">
        <v>160</v>
      </c>
      <c r="G23" s="53">
        <f t="shared" si="0"/>
        <v>69.32</v>
      </c>
      <c r="H23" s="142" t="s">
        <v>32</v>
      </c>
      <c r="I23" s="180" t="s">
        <v>161</v>
      </c>
      <c r="J23" s="142">
        <v>11</v>
      </c>
      <c r="K23" s="142">
        <f>J23/51*5</f>
        <v>1.07843137254902</v>
      </c>
      <c r="L23" s="142" t="s">
        <v>32</v>
      </c>
      <c r="M23" s="142"/>
      <c r="N23" s="142" t="s">
        <v>32</v>
      </c>
      <c r="O23" s="181"/>
      <c r="P23" s="181" t="s">
        <v>162</v>
      </c>
      <c r="Q23" s="200">
        <v>4</v>
      </c>
      <c r="R23" s="142"/>
      <c r="S23" s="142" t="s">
        <v>163</v>
      </c>
      <c r="T23" s="180" t="s">
        <v>164</v>
      </c>
      <c r="U23" s="142">
        <v>5</v>
      </c>
      <c r="V23" s="200">
        <f t="shared" si="8"/>
        <v>2.22222222222222</v>
      </c>
      <c r="W23" s="203">
        <v>2111805651</v>
      </c>
      <c r="X23" s="198">
        <f t="shared" si="9"/>
        <v>7.30065359477124</v>
      </c>
      <c r="Y23" s="71">
        <f t="shared" si="4"/>
        <v>1.46013071895425</v>
      </c>
      <c r="Z23" s="71">
        <f t="shared" si="10"/>
        <v>70.7801307189543</v>
      </c>
      <c r="AA23" s="78">
        <v>6</v>
      </c>
    </row>
    <row r="24" s="116" customFormat="1" ht="179" customHeight="1" spans="1:27">
      <c r="A24" s="137">
        <v>7</v>
      </c>
      <c r="B24" s="138" t="s">
        <v>129</v>
      </c>
      <c r="C24" s="138" t="s">
        <v>155</v>
      </c>
      <c r="D24" s="138" t="s">
        <v>165</v>
      </c>
      <c r="E24" s="138">
        <v>85.05</v>
      </c>
      <c r="F24" s="145" t="s">
        <v>166</v>
      </c>
      <c r="G24" s="53">
        <f t="shared" si="0"/>
        <v>68.04</v>
      </c>
      <c r="H24" s="145" t="s">
        <v>32</v>
      </c>
      <c r="I24" s="173" t="s">
        <v>167</v>
      </c>
      <c r="J24" s="138">
        <v>1</v>
      </c>
      <c r="K24" s="138">
        <f>J24/50*5</f>
        <v>0.1</v>
      </c>
      <c r="L24" s="138" t="s">
        <v>32</v>
      </c>
      <c r="M24" s="138"/>
      <c r="N24" s="138" t="s">
        <v>32</v>
      </c>
      <c r="O24" s="179"/>
      <c r="P24" s="179" t="s">
        <v>32</v>
      </c>
      <c r="Q24" s="196"/>
      <c r="R24" s="204"/>
      <c r="S24" s="204">
        <v>13755109418</v>
      </c>
      <c r="T24" s="173" t="s">
        <v>168</v>
      </c>
      <c r="U24" s="179">
        <v>25</v>
      </c>
      <c r="V24" s="196">
        <f t="shared" si="8"/>
        <v>11.1111111111111</v>
      </c>
      <c r="W24" s="205">
        <v>2034913879</v>
      </c>
      <c r="X24" s="198">
        <f t="shared" si="9"/>
        <v>11.2111111111111</v>
      </c>
      <c r="Y24" s="71">
        <f t="shared" si="4"/>
        <v>2.24222222222222</v>
      </c>
      <c r="Z24" s="71">
        <f t="shared" si="10"/>
        <v>70.2822222222222</v>
      </c>
      <c r="AA24" s="78">
        <v>7</v>
      </c>
    </row>
    <row r="25" s="116" customFormat="1" ht="408" customHeight="1" spans="1:27">
      <c r="A25" s="137">
        <v>8</v>
      </c>
      <c r="B25" s="138" t="s">
        <v>129</v>
      </c>
      <c r="C25" s="138" t="s">
        <v>155</v>
      </c>
      <c r="D25" s="138" t="s">
        <v>169</v>
      </c>
      <c r="E25" s="138">
        <v>86.82</v>
      </c>
      <c r="F25" s="137" t="s">
        <v>170</v>
      </c>
      <c r="G25" s="53">
        <f t="shared" si="0"/>
        <v>69.456</v>
      </c>
      <c r="H25" s="147" t="s">
        <v>32</v>
      </c>
      <c r="I25" s="138" t="s">
        <v>32</v>
      </c>
      <c r="J25" s="147">
        <v>0</v>
      </c>
      <c r="K25" s="147">
        <v>0</v>
      </c>
      <c r="L25" s="147" t="s">
        <v>32</v>
      </c>
      <c r="M25" s="138"/>
      <c r="N25" s="138" t="s">
        <v>32</v>
      </c>
      <c r="O25" s="138"/>
      <c r="P25" s="138" t="s">
        <v>32</v>
      </c>
      <c r="Q25" s="202"/>
      <c r="R25" s="145"/>
      <c r="S25" s="145">
        <v>13934522729</v>
      </c>
      <c r="T25" s="172" t="s">
        <v>171</v>
      </c>
      <c r="U25" s="138">
        <v>5</v>
      </c>
      <c r="V25" s="202">
        <f t="shared" si="8"/>
        <v>2.22222222222222</v>
      </c>
      <c r="W25" s="139">
        <v>3548564433</v>
      </c>
      <c r="X25" s="198">
        <f t="shared" si="9"/>
        <v>2.22222222222222</v>
      </c>
      <c r="Y25" s="71">
        <f t="shared" si="4"/>
        <v>0.444444444444444</v>
      </c>
      <c r="Z25" s="71">
        <f t="shared" si="10"/>
        <v>69.9004444444444</v>
      </c>
      <c r="AA25" s="78">
        <v>8</v>
      </c>
    </row>
    <row r="26" s="118" customFormat="1" ht="138" customHeight="1" spans="1:27">
      <c r="A26" s="148">
        <v>1</v>
      </c>
      <c r="B26" s="149" t="s">
        <v>172</v>
      </c>
      <c r="C26" s="149" t="s">
        <v>173</v>
      </c>
      <c r="D26" s="149" t="s">
        <v>174</v>
      </c>
      <c r="E26" s="149">
        <v>92.74</v>
      </c>
      <c r="F26" s="150" t="s">
        <v>175</v>
      </c>
      <c r="G26" s="11">
        <f t="shared" si="0"/>
        <v>74.192</v>
      </c>
      <c r="H26" s="149" t="s">
        <v>32</v>
      </c>
      <c r="I26" s="156" t="s">
        <v>176</v>
      </c>
      <c r="J26" s="182">
        <v>40</v>
      </c>
      <c r="K26" s="182">
        <f>J26/96*5</f>
        <v>2.08333333333333</v>
      </c>
      <c r="L26" s="149" t="s">
        <v>177</v>
      </c>
      <c r="M26" s="149">
        <v>4</v>
      </c>
      <c r="N26" s="149" t="s">
        <v>178</v>
      </c>
      <c r="O26" s="149">
        <v>1</v>
      </c>
      <c r="P26" s="183" t="s">
        <v>179</v>
      </c>
      <c r="Q26" s="151">
        <v>1.5</v>
      </c>
      <c r="R26" s="151"/>
      <c r="S26" s="151">
        <v>17673010931</v>
      </c>
      <c r="T26" s="149" t="s">
        <v>180</v>
      </c>
      <c r="U26" s="151">
        <v>40</v>
      </c>
      <c r="V26" s="182">
        <f>U26/40*20</f>
        <v>20</v>
      </c>
      <c r="W26" s="151">
        <v>239665289</v>
      </c>
      <c r="X26" s="206">
        <f>K26+M26+O26+Q26+V26</f>
        <v>28.5833333333333</v>
      </c>
      <c r="Y26" s="35">
        <f t="shared" si="4"/>
        <v>5.71666666666667</v>
      </c>
      <c r="Z26" s="35">
        <f t="shared" si="10"/>
        <v>79.9086666666667</v>
      </c>
      <c r="AA26" s="42">
        <v>1</v>
      </c>
    </row>
    <row r="27" s="118" customFormat="1" ht="408" customHeight="1" spans="1:27">
      <c r="A27" s="148">
        <v>2</v>
      </c>
      <c r="B27" s="149" t="s">
        <v>172</v>
      </c>
      <c r="C27" s="149" t="s">
        <v>173</v>
      </c>
      <c r="D27" s="149" t="s">
        <v>181</v>
      </c>
      <c r="E27" s="149">
        <v>94.33</v>
      </c>
      <c r="F27" s="151" t="s">
        <v>182</v>
      </c>
      <c r="G27" s="11">
        <f t="shared" si="0"/>
        <v>75.464</v>
      </c>
      <c r="H27" s="149" t="s">
        <v>32</v>
      </c>
      <c r="I27" s="156" t="s">
        <v>183</v>
      </c>
      <c r="J27" s="182">
        <v>48</v>
      </c>
      <c r="K27" s="182">
        <f>J27/96*5</f>
        <v>2.5</v>
      </c>
      <c r="L27" s="149" t="s">
        <v>184</v>
      </c>
      <c r="M27" s="149">
        <v>4</v>
      </c>
      <c r="N27" s="149" t="s">
        <v>185</v>
      </c>
      <c r="O27" s="149">
        <v>5</v>
      </c>
      <c r="P27" s="149" t="s">
        <v>32</v>
      </c>
      <c r="Q27" s="151"/>
      <c r="R27" s="151"/>
      <c r="S27" s="151">
        <v>17673130723</v>
      </c>
      <c r="T27" s="149" t="s">
        <v>186</v>
      </c>
      <c r="U27" s="151">
        <v>20</v>
      </c>
      <c r="V27" s="182">
        <f>U27/40*20</f>
        <v>10</v>
      </c>
      <c r="W27" s="151">
        <v>3151564104</v>
      </c>
      <c r="X27" s="206">
        <f>K27+M27+O27+Q27+V27</f>
        <v>21.5</v>
      </c>
      <c r="Y27" s="35">
        <f t="shared" si="4"/>
        <v>4.3</v>
      </c>
      <c r="Z27" s="35">
        <f>G27+Y27</f>
        <v>79.764</v>
      </c>
      <c r="AA27" s="42">
        <v>2</v>
      </c>
    </row>
    <row r="28" s="118" customFormat="1" ht="102" customHeight="1" spans="1:27">
      <c r="A28" s="148">
        <v>3</v>
      </c>
      <c r="B28" s="149" t="s">
        <v>172</v>
      </c>
      <c r="C28" s="149" t="s">
        <v>187</v>
      </c>
      <c r="D28" s="149" t="s">
        <v>188</v>
      </c>
      <c r="E28" s="149">
        <v>93.12</v>
      </c>
      <c r="F28" s="151" t="s">
        <v>189</v>
      </c>
      <c r="G28" s="11">
        <f t="shared" si="0"/>
        <v>74.496</v>
      </c>
      <c r="H28" s="149" t="s">
        <v>32</v>
      </c>
      <c r="I28" s="156" t="s">
        <v>190</v>
      </c>
      <c r="J28" s="182">
        <v>96</v>
      </c>
      <c r="K28" s="182">
        <f>J28/96*5</f>
        <v>5</v>
      </c>
      <c r="L28" s="149" t="s">
        <v>191</v>
      </c>
      <c r="M28" s="149">
        <v>4</v>
      </c>
      <c r="N28" s="149" t="s">
        <v>32</v>
      </c>
      <c r="O28" s="149"/>
      <c r="P28" s="184" t="s">
        <v>192</v>
      </c>
      <c r="Q28" s="151"/>
      <c r="R28" s="151"/>
      <c r="S28" s="151">
        <v>18020950990</v>
      </c>
      <c r="T28" s="149" t="s">
        <v>193</v>
      </c>
      <c r="U28" s="151">
        <v>25</v>
      </c>
      <c r="V28" s="182">
        <f>U28/40*20</f>
        <v>12.5</v>
      </c>
      <c r="W28" s="151">
        <v>2936406914</v>
      </c>
      <c r="X28" s="206">
        <f>K28+M28+O28+Q28+V28</f>
        <v>21.5</v>
      </c>
      <c r="Y28" s="35">
        <f t="shared" si="4"/>
        <v>4.3</v>
      </c>
      <c r="Z28" s="35">
        <f>G28+Y28</f>
        <v>78.796</v>
      </c>
      <c r="AA28" s="42">
        <v>3</v>
      </c>
    </row>
    <row r="29" s="118" customFormat="1" ht="409" customHeight="1" spans="1:27">
      <c r="A29" s="148">
        <v>4</v>
      </c>
      <c r="B29" s="152" t="s">
        <v>172</v>
      </c>
      <c r="C29" s="152" t="s">
        <v>194</v>
      </c>
      <c r="D29" s="152" t="s">
        <v>195</v>
      </c>
      <c r="E29" s="152">
        <v>92.62</v>
      </c>
      <c r="F29" s="153" t="s">
        <v>196</v>
      </c>
      <c r="G29" s="11">
        <f t="shared" si="0"/>
        <v>74.096</v>
      </c>
      <c r="H29" s="154" t="s">
        <v>32</v>
      </c>
      <c r="I29" s="156" t="s">
        <v>197</v>
      </c>
      <c r="J29" s="185">
        <v>55</v>
      </c>
      <c r="K29" s="185">
        <f>J29/96*5</f>
        <v>2.86458333333333</v>
      </c>
      <c r="L29" s="154" t="s">
        <v>198</v>
      </c>
      <c r="M29" s="152">
        <v>4</v>
      </c>
      <c r="N29" s="152" t="s">
        <v>199</v>
      </c>
      <c r="O29" s="152">
        <v>2</v>
      </c>
      <c r="P29" s="156" t="s">
        <v>200</v>
      </c>
      <c r="Q29" s="154">
        <v>6</v>
      </c>
      <c r="R29" s="154"/>
      <c r="S29" s="154">
        <v>17749659705</v>
      </c>
      <c r="T29" s="156" t="s">
        <v>201</v>
      </c>
      <c r="U29" s="154">
        <v>10</v>
      </c>
      <c r="V29" s="185">
        <f>U29/40*20</f>
        <v>5</v>
      </c>
      <c r="W29" s="154">
        <v>2941671793</v>
      </c>
      <c r="X29" s="206">
        <f>K29+M29+O29+Q29+V29</f>
        <v>19.8645833333333</v>
      </c>
      <c r="Y29" s="35">
        <f t="shared" si="4"/>
        <v>3.97291666666667</v>
      </c>
      <c r="Z29" s="35">
        <f>G29+Y29</f>
        <v>78.0689166666667</v>
      </c>
      <c r="AA29" s="42">
        <v>4</v>
      </c>
    </row>
    <row r="30" s="118" customFormat="1" ht="408" customHeight="1" spans="1:27">
      <c r="A30" s="148">
        <v>5</v>
      </c>
      <c r="B30" s="149" t="s">
        <v>172</v>
      </c>
      <c r="C30" s="149" t="s">
        <v>173</v>
      </c>
      <c r="D30" s="149" t="s">
        <v>202</v>
      </c>
      <c r="E30" s="149">
        <v>93.29</v>
      </c>
      <c r="F30" s="150" t="s">
        <v>203</v>
      </c>
      <c r="G30" s="11">
        <f t="shared" si="0"/>
        <v>74.632</v>
      </c>
      <c r="H30" s="149" t="s">
        <v>32</v>
      </c>
      <c r="I30" s="156" t="s">
        <v>204</v>
      </c>
      <c r="J30" s="182">
        <v>39</v>
      </c>
      <c r="K30" s="182">
        <f>J30/96*5</f>
        <v>2.03125</v>
      </c>
      <c r="L30" s="149" t="s">
        <v>205</v>
      </c>
      <c r="M30" s="149">
        <v>4</v>
      </c>
      <c r="N30" s="149" t="s">
        <v>32</v>
      </c>
      <c r="O30" s="149"/>
      <c r="P30" s="149" t="s">
        <v>32</v>
      </c>
      <c r="Q30" s="207"/>
      <c r="R30" s="207"/>
      <c r="S30" s="207">
        <v>17708484624</v>
      </c>
      <c r="T30" s="149" t="s">
        <v>206</v>
      </c>
      <c r="U30" s="207">
        <v>15</v>
      </c>
      <c r="V30" s="182">
        <f>U30/40*20</f>
        <v>7.5</v>
      </c>
      <c r="W30" s="207">
        <v>1249137199</v>
      </c>
      <c r="X30" s="206">
        <f>K30+M30+O30+Q30+V30</f>
        <v>13.53125</v>
      </c>
      <c r="Y30" s="35">
        <f t="shared" si="4"/>
        <v>2.70625</v>
      </c>
      <c r="Z30" s="35">
        <f>G30+Y30</f>
        <v>77.33825</v>
      </c>
      <c r="AA30" s="42">
        <v>5</v>
      </c>
    </row>
    <row r="31" s="118" customFormat="1" ht="408" customHeight="1" spans="1:27">
      <c r="A31" s="148">
        <v>6</v>
      </c>
      <c r="B31" s="152" t="s">
        <v>172</v>
      </c>
      <c r="C31" s="152" t="s">
        <v>194</v>
      </c>
      <c r="D31" s="152" t="s">
        <v>207</v>
      </c>
      <c r="E31" s="152">
        <v>91.29</v>
      </c>
      <c r="F31" s="155" t="s">
        <v>208</v>
      </c>
      <c r="G31" s="11">
        <f>E31*0.8</f>
        <v>73.032</v>
      </c>
      <c r="H31" s="152" t="s">
        <v>32</v>
      </c>
      <c r="I31" s="186" t="s">
        <v>209</v>
      </c>
      <c r="J31" s="185">
        <v>22</v>
      </c>
      <c r="K31" s="185">
        <f>J31/96*5</f>
        <v>1.14583333333333</v>
      </c>
      <c r="L31" s="152" t="s">
        <v>32</v>
      </c>
      <c r="M31" s="152"/>
      <c r="N31" s="152" t="s">
        <v>32</v>
      </c>
      <c r="O31" s="152"/>
      <c r="P31" s="152" t="s">
        <v>32</v>
      </c>
      <c r="Q31" s="155"/>
      <c r="R31" s="155"/>
      <c r="S31" s="155">
        <v>15116305103</v>
      </c>
      <c r="T31" s="208" t="s">
        <v>210</v>
      </c>
      <c r="U31" s="155" t="s">
        <v>91</v>
      </c>
      <c r="V31" s="185">
        <f>U31/40*20</f>
        <v>5</v>
      </c>
      <c r="W31" s="155">
        <v>2050856868</v>
      </c>
      <c r="X31" s="206">
        <f>K31+M31+O31+Q31+V31</f>
        <v>6.14583333333333</v>
      </c>
      <c r="Y31" s="35">
        <f>X31*0.2</f>
        <v>1.22916666666667</v>
      </c>
      <c r="Z31" s="35">
        <f>G31+Y31</f>
        <v>74.2611666666667</v>
      </c>
      <c r="AA31" s="42">
        <v>6</v>
      </c>
    </row>
    <row r="32" s="118" customFormat="1" ht="409" customHeight="1" spans="1:27">
      <c r="A32" s="148">
        <v>7</v>
      </c>
      <c r="B32" s="152" t="s">
        <v>172</v>
      </c>
      <c r="C32" s="156" t="s">
        <v>211</v>
      </c>
      <c r="D32" s="152" t="s">
        <v>212</v>
      </c>
      <c r="E32" s="152">
        <v>90.42</v>
      </c>
      <c r="F32" s="155" t="s">
        <v>213</v>
      </c>
      <c r="G32" s="11">
        <f>E32*0.8</f>
        <v>72.336</v>
      </c>
      <c r="H32" s="152" t="s">
        <v>32</v>
      </c>
      <c r="I32" s="186" t="s">
        <v>214</v>
      </c>
      <c r="J32" s="185">
        <v>33</v>
      </c>
      <c r="K32" s="185">
        <f>J32/96*5</f>
        <v>1.71875</v>
      </c>
      <c r="L32" s="152" t="s">
        <v>32</v>
      </c>
      <c r="M32" s="152"/>
      <c r="N32" s="152" t="s">
        <v>32</v>
      </c>
      <c r="O32" s="152"/>
      <c r="P32" s="152" t="s">
        <v>32</v>
      </c>
      <c r="Q32" s="155"/>
      <c r="R32" s="155"/>
      <c r="S32" s="155" t="s">
        <v>215</v>
      </c>
      <c r="T32" s="156" t="s">
        <v>216</v>
      </c>
      <c r="U32" s="209" t="s">
        <v>91</v>
      </c>
      <c r="V32" s="210">
        <f>U32/40*20</f>
        <v>5</v>
      </c>
      <c r="W32" s="209" t="s">
        <v>217</v>
      </c>
      <c r="X32" s="206">
        <f>K32+M32+O32+Q32+V32</f>
        <v>6.71875</v>
      </c>
      <c r="Y32" s="35">
        <f>X32*0.2</f>
        <v>1.34375</v>
      </c>
      <c r="Z32" s="35">
        <f>G32+Y32</f>
        <v>73.67975</v>
      </c>
      <c r="AA32" s="42">
        <v>7</v>
      </c>
    </row>
    <row r="33" s="118" customFormat="1" ht="409" customHeight="1" spans="1:27">
      <c r="A33" s="148">
        <v>8</v>
      </c>
      <c r="B33" s="155" t="s">
        <v>172</v>
      </c>
      <c r="C33" s="155" t="s">
        <v>187</v>
      </c>
      <c r="D33" s="155" t="s">
        <v>218</v>
      </c>
      <c r="E33" s="155" t="s">
        <v>219</v>
      </c>
      <c r="F33" s="155" t="s">
        <v>220</v>
      </c>
      <c r="G33" s="18" t="s">
        <v>221</v>
      </c>
      <c r="H33" s="155" t="s">
        <v>32</v>
      </c>
      <c r="I33" s="187" t="s">
        <v>222</v>
      </c>
      <c r="J33" s="185">
        <v>6</v>
      </c>
      <c r="K33" s="185">
        <f>J33/96*5</f>
        <v>0.3125</v>
      </c>
      <c r="L33" s="155" t="s">
        <v>32</v>
      </c>
      <c r="M33" s="155"/>
      <c r="N33" s="155" t="s">
        <v>32</v>
      </c>
      <c r="O33" s="155"/>
      <c r="P33" s="155" t="s">
        <v>32</v>
      </c>
      <c r="Q33" s="155"/>
      <c r="R33" s="155"/>
      <c r="S33" s="155">
        <v>18031102578</v>
      </c>
      <c r="T33" s="187" t="s">
        <v>223</v>
      </c>
      <c r="U33" s="155" t="s">
        <v>60</v>
      </c>
      <c r="V33" s="185">
        <f>U33/40*20</f>
        <v>2.5</v>
      </c>
      <c r="W33" s="155">
        <v>1531428821</v>
      </c>
      <c r="X33" s="206">
        <f>K33+M33+O33+Q33+V33</f>
        <v>2.8125</v>
      </c>
      <c r="Y33" s="35">
        <f>X33*0.2</f>
        <v>0.5625</v>
      </c>
      <c r="Z33" s="35">
        <f>G33+Y33</f>
        <v>73.4725</v>
      </c>
      <c r="AA33" s="42">
        <v>8</v>
      </c>
    </row>
    <row r="34" s="118" customFormat="1" ht="408" customHeight="1" spans="1:27">
      <c r="A34" s="148">
        <v>9</v>
      </c>
      <c r="B34" s="152" t="s">
        <v>172</v>
      </c>
      <c r="C34" s="152" t="s">
        <v>211</v>
      </c>
      <c r="D34" s="152" t="s">
        <v>224</v>
      </c>
      <c r="E34" s="152">
        <v>90.28</v>
      </c>
      <c r="F34" s="153" t="s">
        <v>225</v>
      </c>
      <c r="G34" s="21">
        <f>E34*0.8</f>
        <v>72.224</v>
      </c>
      <c r="H34" s="154" t="s">
        <v>226</v>
      </c>
      <c r="I34" s="156" t="s">
        <v>227</v>
      </c>
      <c r="J34" s="185">
        <v>1</v>
      </c>
      <c r="K34" s="185">
        <f>J34/96*5</f>
        <v>0.0520833333333333</v>
      </c>
      <c r="L34" s="152" t="s">
        <v>32</v>
      </c>
      <c r="M34" s="152"/>
      <c r="N34" s="152" t="s">
        <v>32</v>
      </c>
      <c r="O34" s="152"/>
      <c r="P34" s="152" t="s">
        <v>32</v>
      </c>
      <c r="Q34" s="155"/>
      <c r="R34" s="155"/>
      <c r="S34" s="155">
        <v>18593349616</v>
      </c>
      <c r="T34" s="156" t="s">
        <v>228</v>
      </c>
      <c r="U34" s="211">
        <v>5</v>
      </c>
      <c r="V34" s="185">
        <f>U34/40*20</f>
        <v>2.5</v>
      </c>
      <c r="W34" s="211">
        <v>2963165801</v>
      </c>
      <c r="X34" s="206">
        <f>K34+M34+O34+Q34+V34</f>
        <v>2.55208333333333</v>
      </c>
      <c r="Y34" s="35">
        <f>X34*0.2</f>
        <v>0.510416666666667</v>
      </c>
      <c r="Z34" s="35">
        <f>G34+Y34</f>
        <v>72.7344166666667</v>
      </c>
      <c r="AA34" s="42">
        <v>9</v>
      </c>
    </row>
    <row r="35" s="119" customFormat="1" ht="409" customHeight="1" spans="1:27">
      <c r="A35" s="148">
        <v>10</v>
      </c>
      <c r="B35" s="149" t="s">
        <v>172</v>
      </c>
      <c r="C35" s="149" t="s">
        <v>194</v>
      </c>
      <c r="D35" s="149" t="s">
        <v>229</v>
      </c>
      <c r="E35" s="149">
        <v>90.02</v>
      </c>
      <c r="F35" s="157" t="s">
        <v>230</v>
      </c>
      <c r="G35" s="53">
        <f>E35*0.8</f>
        <v>72.016</v>
      </c>
      <c r="H35" s="149" t="s">
        <v>32</v>
      </c>
      <c r="I35" s="183" t="s">
        <v>231</v>
      </c>
      <c r="J35" s="182">
        <v>9</v>
      </c>
      <c r="K35" s="182">
        <f>J35/96*5</f>
        <v>0.46875</v>
      </c>
      <c r="L35" s="149" t="s">
        <v>32</v>
      </c>
      <c r="M35" s="149"/>
      <c r="N35" s="149" t="s">
        <v>32</v>
      </c>
      <c r="O35" s="183"/>
      <c r="P35" s="188" t="s">
        <v>232</v>
      </c>
      <c r="Q35" s="151"/>
      <c r="R35" s="151"/>
      <c r="S35" s="151">
        <v>15343098445</v>
      </c>
      <c r="T35" s="149" t="s">
        <v>233</v>
      </c>
      <c r="U35" s="151">
        <v>5</v>
      </c>
      <c r="V35" s="182">
        <f>U35/40*20</f>
        <v>2.5</v>
      </c>
      <c r="W35" s="151">
        <v>1620347937</v>
      </c>
      <c r="X35" s="212">
        <f>K35+M35+O35+Q35+V35</f>
        <v>2.96875</v>
      </c>
      <c r="Y35" s="213">
        <f>X35*0.2</f>
        <v>0.59375</v>
      </c>
      <c r="Z35" s="213">
        <f>G35+Y35</f>
        <v>72.60975</v>
      </c>
      <c r="AA35" s="214">
        <v>10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A17"/>
  <sheetViews>
    <sheetView zoomScale="85" zoomScaleNormal="85" workbookViewId="0">
      <selection activeCell="P8" sqref="P8"/>
    </sheetView>
  </sheetViews>
  <sheetFormatPr defaultColWidth="9" defaultRowHeight="13.5"/>
  <cols>
    <col min="1" max="1" width="9" style="80"/>
    <col min="2" max="2" width="9" style="81"/>
    <col min="3" max="3" width="12.95" style="81" customWidth="1"/>
    <col min="4" max="4" width="10.75" style="81" customWidth="1"/>
    <col min="5" max="5" width="8" style="81" customWidth="1"/>
    <col min="6" max="6" width="9.125" style="81" customWidth="1"/>
    <col min="7" max="7" width="8.625" style="82" customWidth="1"/>
    <col min="8" max="8" width="8.625" style="81" customWidth="1"/>
    <col min="9" max="9" width="89.7666666666667" style="83" customWidth="1"/>
    <col min="10" max="12" width="7.725" style="81" customWidth="1"/>
    <col min="13" max="13" width="8.40833333333333" style="81" customWidth="1"/>
    <col min="14" max="15" width="12.85" style="81" customWidth="1"/>
    <col min="16" max="16" width="75.625" style="81" customWidth="1"/>
    <col min="17" max="17" width="12.2666666666667" style="81" customWidth="1"/>
    <col min="18" max="19" width="12.125" style="81" customWidth="1"/>
    <col min="20" max="20" width="38.3833333333333" style="83" customWidth="1"/>
    <col min="21" max="21" width="8.625" style="80" customWidth="1"/>
    <col min="22" max="22" width="6.625" style="80" customWidth="1"/>
    <col min="23" max="23" width="12.8583333333333" style="80" customWidth="1"/>
    <col min="24" max="24" width="10" style="82" customWidth="1"/>
    <col min="25" max="25" width="12.625" style="84"/>
    <col min="26" max="26" width="9" style="85"/>
    <col min="27" max="27" width="9" style="81"/>
    <col min="28" max="16384" width="9" style="80"/>
  </cols>
  <sheetData>
    <row r="1" ht="59" customHeight="1" spans="1:27">
      <c r="A1" s="86" t="s">
        <v>0</v>
      </c>
      <c r="B1" s="50" t="s">
        <v>1</v>
      </c>
      <c r="C1" s="50" t="s">
        <v>2</v>
      </c>
      <c r="D1" s="50" t="s">
        <v>3</v>
      </c>
      <c r="E1" s="50" t="s">
        <v>4</v>
      </c>
      <c r="F1" s="50" t="s">
        <v>5</v>
      </c>
      <c r="G1" s="51" t="s">
        <v>6</v>
      </c>
      <c r="H1" s="50" t="s">
        <v>7</v>
      </c>
      <c r="I1" s="50" t="s">
        <v>8</v>
      </c>
      <c r="J1" s="50" t="s">
        <v>9</v>
      </c>
      <c r="K1" s="50" t="s">
        <v>10</v>
      </c>
      <c r="L1" s="50" t="s">
        <v>11</v>
      </c>
      <c r="M1" s="50" t="s">
        <v>12</v>
      </c>
      <c r="N1" s="50" t="s">
        <v>13</v>
      </c>
      <c r="O1" s="50" t="s">
        <v>14</v>
      </c>
      <c r="P1" s="50" t="s">
        <v>15</v>
      </c>
      <c r="Q1" s="50" t="s">
        <v>16</v>
      </c>
      <c r="R1" s="50" t="s">
        <v>17</v>
      </c>
      <c r="S1" s="50" t="s">
        <v>18</v>
      </c>
      <c r="T1" s="50" t="s">
        <v>19</v>
      </c>
      <c r="U1" s="50" t="s">
        <v>20</v>
      </c>
      <c r="V1" s="50" t="s">
        <v>17</v>
      </c>
      <c r="W1" s="50" t="s">
        <v>21</v>
      </c>
      <c r="X1" s="105" t="s">
        <v>22</v>
      </c>
      <c r="Y1" s="51" t="s">
        <v>23</v>
      </c>
      <c r="Z1" s="51" t="s">
        <v>24</v>
      </c>
      <c r="AA1" s="51" t="s">
        <v>25</v>
      </c>
    </row>
    <row r="2" ht="397" customHeight="1" spans="1:27">
      <c r="A2" s="74" t="s">
        <v>26</v>
      </c>
      <c r="B2" s="9" t="s">
        <v>27</v>
      </c>
      <c r="C2" s="9" t="s">
        <v>28</v>
      </c>
      <c r="D2" s="9" t="s">
        <v>29</v>
      </c>
      <c r="E2" s="87" t="s">
        <v>30</v>
      </c>
      <c r="F2" s="88" t="s">
        <v>31</v>
      </c>
      <c r="G2" s="89">
        <f t="shared" ref="G2:G17" si="0">E2*0.8</f>
        <v>73.152</v>
      </c>
      <c r="H2" s="61" t="s">
        <v>32</v>
      </c>
      <c r="I2" s="26" t="s">
        <v>33</v>
      </c>
      <c r="J2" s="57">
        <v>16</v>
      </c>
      <c r="K2" s="57">
        <f>J2/60*5</f>
        <v>1.33333333333333</v>
      </c>
      <c r="L2" s="57" t="s">
        <v>32</v>
      </c>
      <c r="M2" s="96"/>
      <c r="N2" s="96" t="s">
        <v>34</v>
      </c>
      <c r="O2" s="97" t="s">
        <v>26</v>
      </c>
      <c r="P2" s="96" t="s">
        <v>35</v>
      </c>
      <c r="Q2" s="74" t="s">
        <v>36</v>
      </c>
      <c r="R2" s="73">
        <f>Q2/50.33*30</f>
        <v>19.4913570435128</v>
      </c>
      <c r="S2" s="74">
        <v>13974818970</v>
      </c>
      <c r="T2" s="106" t="s">
        <v>37</v>
      </c>
      <c r="U2" s="73">
        <v>35</v>
      </c>
      <c r="V2" s="57">
        <f>U2/35*20</f>
        <v>20</v>
      </c>
      <c r="W2" s="74">
        <v>1605456441</v>
      </c>
      <c r="X2" s="107">
        <f t="shared" ref="X2:X17" si="1">K2+M2+O2+R2+V2</f>
        <v>41.8246903768461</v>
      </c>
      <c r="Y2" s="111">
        <f t="shared" ref="Y2:Y17" si="2">X2*0.2</f>
        <v>8.36493807536923</v>
      </c>
      <c r="Z2" s="111">
        <f t="shared" ref="Z2:Z17" si="3">G2+Y2</f>
        <v>81.5169380753692</v>
      </c>
      <c r="AA2" s="112">
        <v>1</v>
      </c>
    </row>
    <row r="3" s="79" customFormat="1" ht="50" customHeight="1" spans="1:27">
      <c r="A3" s="74" t="s">
        <v>38</v>
      </c>
      <c r="B3" s="57" t="s">
        <v>27</v>
      </c>
      <c r="C3" s="57" t="s">
        <v>28</v>
      </c>
      <c r="D3" s="57" t="s">
        <v>39</v>
      </c>
      <c r="E3" s="57">
        <v>90.32</v>
      </c>
      <c r="F3" s="75" t="s">
        <v>40</v>
      </c>
      <c r="G3" s="89">
        <f t="shared" si="0"/>
        <v>72.256</v>
      </c>
      <c r="H3" s="57" t="s">
        <v>32</v>
      </c>
      <c r="I3" s="68" t="s">
        <v>41</v>
      </c>
      <c r="J3" s="57">
        <v>11</v>
      </c>
      <c r="K3" s="57">
        <f>J3/60*5</f>
        <v>0.916666666666667</v>
      </c>
      <c r="L3" s="57" t="s">
        <v>32</v>
      </c>
      <c r="M3" s="57"/>
      <c r="N3" s="57" t="s">
        <v>32</v>
      </c>
      <c r="O3" s="57"/>
      <c r="P3" s="68" t="s">
        <v>42</v>
      </c>
      <c r="Q3" s="74" t="s">
        <v>43</v>
      </c>
      <c r="R3" s="73">
        <v>30</v>
      </c>
      <c r="S3" s="74" t="s">
        <v>44</v>
      </c>
      <c r="T3" s="108" t="s">
        <v>45</v>
      </c>
      <c r="U3" s="73">
        <v>0</v>
      </c>
      <c r="V3" s="57">
        <v>0</v>
      </c>
      <c r="W3" s="74" t="s">
        <v>46</v>
      </c>
      <c r="X3" s="107">
        <f t="shared" si="1"/>
        <v>30.9166666666667</v>
      </c>
      <c r="Y3" s="111">
        <f t="shared" si="2"/>
        <v>6.18333333333333</v>
      </c>
      <c r="Z3" s="111">
        <f t="shared" si="3"/>
        <v>78.4393333333333</v>
      </c>
      <c r="AA3" s="112">
        <v>2</v>
      </c>
    </row>
    <row r="4" ht="345" customHeight="1" spans="1:27">
      <c r="A4" s="74" t="s">
        <v>47</v>
      </c>
      <c r="B4" s="57" t="s">
        <v>27</v>
      </c>
      <c r="C4" s="57" t="s">
        <v>48</v>
      </c>
      <c r="D4" s="57" t="s">
        <v>49</v>
      </c>
      <c r="E4" s="57">
        <v>89.36</v>
      </c>
      <c r="F4" s="58" t="s">
        <v>50</v>
      </c>
      <c r="G4" s="89">
        <f t="shared" si="0"/>
        <v>71.488</v>
      </c>
      <c r="H4" s="59" t="s">
        <v>32</v>
      </c>
      <c r="I4" s="68" t="s">
        <v>51</v>
      </c>
      <c r="J4" s="57">
        <v>24</v>
      </c>
      <c r="K4" s="57">
        <v>2</v>
      </c>
      <c r="L4" s="59" t="s">
        <v>32</v>
      </c>
      <c r="M4" s="57"/>
      <c r="N4" s="57" t="s">
        <v>32</v>
      </c>
      <c r="O4" s="57"/>
      <c r="P4" s="57" t="s">
        <v>32</v>
      </c>
      <c r="Q4" s="74" t="s">
        <v>52</v>
      </c>
      <c r="R4" s="73">
        <v>0</v>
      </c>
      <c r="S4" s="74">
        <v>19848090525</v>
      </c>
      <c r="T4" s="109" t="s">
        <v>53</v>
      </c>
      <c r="U4" s="73">
        <v>35</v>
      </c>
      <c r="V4" s="57">
        <v>20</v>
      </c>
      <c r="W4" s="74">
        <v>3023353906</v>
      </c>
      <c r="X4" s="107">
        <f t="shared" si="1"/>
        <v>22</v>
      </c>
      <c r="Y4" s="111">
        <f t="shared" si="2"/>
        <v>4.4</v>
      </c>
      <c r="Z4" s="111">
        <f t="shared" si="3"/>
        <v>75.888</v>
      </c>
      <c r="AA4" s="112">
        <v>3</v>
      </c>
    </row>
    <row r="5" ht="237" customHeight="1" spans="1:27">
      <c r="A5" s="74" t="s">
        <v>54</v>
      </c>
      <c r="B5" s="9" t="s">
        <v>27</v>
      </c>
      <c r="C5" s="9" t="s">
        <v>28</v>
      </c>
      <c r="D5" s="9" t="s">
        <v>55</v>
      </c>
      <c r="E5" s="9">
        <v>91.1</v>
      </c>
      <c r="F5" s="12" t="s">
        <v>56</v>
      </c>
      <c r="G5" s="89">
        <f t="shared" si="0"/>
        <v>72.88</v>
      </c>
      <c r="H5" s="9" t="s">
        <v>32</v>
      </c>
      <c r="I5" s="26" t="s">
        <v>57</v>
      </c>
      <c r="J5" s="57">
        <v>10</v>
      </c>
      <c r="K5" s="57">
        <f>J5/60*5</f>
        <v>0.833333333333333</v>
      </c>
      <c r="L5" s="57" t="s">
        <v>32</v>
      </c>
      <c r="M5" s="57"/>
      <c r="N5" s="57" t="s">
        <v>32</v>
      </c>
      <c r="O5" s="9"/>
      <c r="P5" s="98" t="s">
        <v>58</v>
      </c>
      <c r="Q5" s="74" t="s">
        <v>52</v>
      </c>
      <c r="R5" s="73">
        <v>0</v>
      </c>
      <c r="S5" s="74">
        <v>19873035976</v>
      </c>
      <c r="T5" s="26" t="s">
        <v>59</v>
      </c>
      <c r="U5" s="73">
        <v>20</v>
      </c>
      <c r="V5" s="57">
        <f t="shared" ref="V5:V17" si="4">U5/35*20</f>
        <v>11.4285714285714</v>
      </c>
      <c r="W5" s="74">
        <v>2476447994</v>
      </c>
      <c r="X5" s="107">
        <f t="shared" si="1"/>
        <v>12.2619047619048</v>
      </c>
      <c r="Y5" s="111">
        <f t="shared" si="2"/>
        <v>2.45238095238095</v>
      </c>
      <c r="Z5" s="111">
        <f t="shared" si="3"/>
        <v>75.3323809523809</v>
      </c>
      <c r="AA5" s="112">
        <v>4</v>
      </c>
    </row>
    <row r="6" ht="140" customHeight="1" spans="1:27">
      <c r="A6" s="74" t="s">
        <v>60</v>
      </c>
      <c r="B6" s="9" t="s">
        <v>27</v>
      </c>
      <c r="C6" s="9" t="s">
        <v>61</v>
      </c>
      <c r="D6" s="9" t="s">
        <v>62</v>
      </c>
      <c r="E6" s="9">
        <v>90.08</v>
      </c>
      <c r="F6" s="10" t="s">
        <v>63</v>
      </c>
      <c r="G6" s="89">
        <f t="shared" si="0"/>
        <v>72.064</v>
      </c>
      <c r="H6" s="9" t="s">
        <v>32</v>
      </c>
      <c r="I6" s="26" t="s">
        <v>64</v>
      </c>
      <c r="J6" s="9">
        <v>13</v>
      </c>
      <c r="K6" s="9">
        <f>J6/60*5</f>
        <v>1.08333333333333</v>
      </c>
      <c r="L6" s="9" t="s">
        <v>32</v>
      </c>
      <c r="M6" s="9"/>
      <c r="N6" s="9" t="s">
        <v>65</v>
      </c>
      <c r="O6" s="9">
        <v>2</v>
      </c>
      <c r="P6" s="9" t="s">
        <v>32</v>
      </c>
      <c r="Q6" s="74" t="s">
        <v>52</v>
      </c>
      <c r="R6" s="73">
        <v>0</v>
      </c>
      <c r="S6" s="74">
        <v>18007369814</v>
      </c>
      <c r="T6" s="26" t="s">
        <v>66</v>
      </c>
      <c r="U6" s="73">
        <v>20</v>
      </c>
      <c r="V6" s="57">
        <f t="shared" si="4"/>
        <v>11.4285714285714</v>
      </c>
      <c r="W6" s="74">
        <v>2839874677</v>
      </c>
      <c r="X6" s="107">
        <f t="shared" si="1"/>
        <v>14.5119047619048</v>
      </c>
      <c r="Y6" s="111">
        <f t="shared" si="2"/>
        <v>2.90238095238095</v>
      </c>
      <c r="Z6" s="111">
        <f t="shared" si="3"/>
        <v>74.966380952381</v>
      </c>
      <c r="AA6" s="112">
        <v>5</v>
      </c>
    </row>
    <row r="7" ht="102" customHeight="1" spans="1:27">
      <c r="A7" s="74" t="s">
        <v>67</v>
      </c>
      <c r="B7" s="13" t="s">
        <v>27</v>
      </c>
      <c r="C7" s="9" t="s">
        <v>48</v>
      </c>
      <c r="D7" s="9" t="s">
        <v>68</v>
      </c>
      <c r="E7" s="9">
        <v>86.37</v>
      </c>
      <c r="F7" s="10" t="s">
        <v>69</v>
      </c>
      <c r="G7" s="89">
        <f t="shared" si="0"/>
        <v>69.096</v>
      </c>
      <c r="H7" s="9" t="s">
        <v>32</v>
      </c>
      <c r="I7" s="17" t="s">
        <v>70</v>
      </c>
      <c r="J7" s="9">
        <v>60</v>
      </c>
      <c r="K7" s="9">
        <v>5</v>
      </c>
      <c r="L7" s="9" t="s">
        <v>71</v>
      </c>
      <c r="M7" s="57">
        <v>4</v>
      </c>
      <c r="N7" s="57" t="s">
        <v>32</v>
      </c>
      <c r="O7" s="9"/>
      <c r="P7" s="26" t="s">
        <v>72</v>
      </c>
      <c r="Q7" s="74" t="s">
        <v>73</v>
      </c>
      <c r="R7" s="73">
        <f>Q7/50.33*30</f>
        <v>16.6898470097357</v>
      </c>
      <c r="S7" s="74">
        <v>13833838990</v>
      </c>
      <c r="T7" s="26" t="s">
        <v>74</v>
      </c>
      <c r="U7" s="73">
        <v>5</v>
      </c>
      <c r="V7" s="57">
        <f t="shared" si="4"/>
        <v>2.85714285714286</v>
      </c>
      <c r="W7" s="74">
        <v>3379815183</v>
      </c>
      <c r="X7" s="107">
        <f t="shared" si="1"/>
        <v>28.5469898668786</v>
      </c>
      <c r="Y7" s="111">
        <f t="shared" si="2"/>
        <v>5.70939797337572</v>
      </c>
      <c r="Z7" s="111">
        <f t="shared" si="3"/>
        <v>74.8053979733757</v>
      </c>
      <c r="AA7" s="112">
        <v>6</v>
      </c>
    </row>
    <row r="8" ht="408" customHeight="1" spans="1:27">
      <c r="A8" s="74" t="s">
        <v>75</v>
      </c>
      <c r="B8" s="57" t="s">
        <v>27</v>
      </c>
      <c r="C8" s="57" t="s">
        <v>48</v>
      </c>
      <c r="D8" s="57" t="s">
        <v>76</v>
      </c>
      <c r="E8" s="57">
        <v>88.91</v>
      </c>
      <c r="F8" s="75" t="s">
        <v>77</v>
      </c>
      <c r="G8" s="89">
        <f t="shared" si="0"/>
        <v>71.128</v>
      </c>
      <c r="H8" s="57" t="s">
        <v>32</v>
      </c>
      <c r="I8" s="99" t="s">
        <v>78</v>
      </c>
      <c r="J8" s="57">
        <v>8</v>
      </c>
      <c r="K8" s="57">
        <f t="shared" ref="K8:K15" si="5">J8/60*5</f>
        <v>0.666666666666667</v>
      </c>
      <c r="L8" s="57" t="s">
        <v>32</v>
      </c>
      <c r="M8" s="57"/>
      <c r="N8" s="57" t="s">
        <v>32</v>
      </c>
      <c r="O8" s="57"/>
      <c r="P8" s="57" t="s">
        <v>32</v>
      </c>
      <c r="Q8" s="74" t="s">
        <v>52</v>
      </c>
      <c r="R8" s="73">
        <v>0</v>
      </c>
      <c r="S8" s="74">
        <v>18627396387</v>
      </c>
      <c r="T8" s="68" t="s">
        <v>79</v>
      </c>
      <c r="U8" s="73">
        <v>30</v>
      </c>
      <c r="V8" s="57">
        <f t="shared" si="4"/>
        <v>17.1428571428571</v>
      </c>
      <c r="W8" s="74">
        <v>2940414089</v>
      </c>
      <c r="X8" s="107">
        <f t="shared" si="1"/>
        <v>17.8095238095238</v>
      </c>
      <c r="Y8" s="111">
        <f t="shared" si="2"/>
        <v>3.56190476190476</v>
      </c>
      <c r="Z8" s="111">
        <f t="shared" si="3"/>
        <v>74.6899047619048</v>
      </c>
      <c r="AA8" s="112">
        <v>7</v>
      </c>
    </row>
    <row r="9" ht="84" customHeight="1" spans="1:27">
      <c r="A9" s="74" t="s">
        <v>80</v>
      </c>
      <c r="B9" s="57" t="s">
        <v>27</v>
      </c>
      <c r="C9" s="57" t="s">
        <v>61</v>
      </c>
      <c r="D9" s="57" t="s">
        <v>81</v>
      </c>
      <c r="E9" s="57">
        <v>89.7</v>
      </c>
      <c r="F9" s="74" t="s">
        <v>82</v>
      </c>
      <c r="G9" s="89">
        <f t="shared" si="0"/>
        <v>71.76</v>
      </c>
      <c r="H9" s="57" t="s">
        <v>32</v>
      </c>
      <c r="I9" s="64" t="s">
        <v>83</v>
      </c>
      <c r="J9" s="57">
        <v>43</v>
      </c>
      <c r="K9" s="57">
        <f t="shared" si="5"/>
        <v>3.58333333333333</v>
      </c>
      <c r="L9" s="57" t="s">
        <v>32</v>
      </c>
      <c r="M9" s="57"/>
      <c r="N9" s="57" t="s">
        <v>32</v>
      </c>
      <c r="O9" s="57"/>
      <c r="P9" s="57" t="s">
        <v>32</v>
      </c>
      <c r="Q9" s="74" t="s">
        <v>52</v>
      </c>
      <c r="R9" s="73">
        <v>0</v>
      </c>
      <c r="S9" s="74">
        <v>18773987022</v>
      </c>
      <c r="T9" s="108" t="s">
        <v>84</v>
      </c>
      <c r="U9" s="73">
        <v>10</v>
      </c>
      <c r="V9" s="57">
        <f t="shared" si="4"/>
        <v>5.71428571428571</v>
      </c>
      <c r="W9" s="74">
        <v>2811098966</v>
      </c>
      <c r="X9" s="107">
        <f t="shared" si="1"/>
        <v>9.29761904761905</v>
      </c>
      <c r="Y9" s="111">
        <f t="shared" si="2"/>
        <v>1.85952380952381</v>
      </c>
      <c r="Z9" s="111">
        <f t="shared" si="3"/>
        <v>73.6195238095238</v>
      </c>
      <c r="AA9" s="112">
        <v>8</v>
      </c>
    </row>
    <row r="10" ht="182" customHeight="1" spans="1:27">
      <c r="A10" s="74" t="s">
        <v>85</v>
      </c>
      <c r="B10" s="57" t="s">
        <v>27</v>
      </c>
      <c r="C10" s="57" t="s">
        <v>86</v>
      </c>
      <c r="D10" s="57" t="s">
        <v>87</v>
      </c>
      <c r="E10" s="57">
        <v>88.68</v>
      </c>
      <c r="F10" s="75" t="s">
        <v>88</v>
      </c>
      <c r="G10" s="89">
        <f t="shared" si="0"/>
        <v>70.944</v>
      </c>
      <c r="H10" s="57" t="s">
        <v>32</v>
      </c>
      <c r="I10" s="68" t="s">
        <v>89</v>
      </c>
      <c r="J10" s="57">
        <v>26</v>
      </c>
      <c r="K10" s="57">
        <f t="shared" si="5"/>
        <v>2.16666666666667</v>
      </c>
      <c r="L10" s="57" t="s">
        <v>32</v>
      </c>
      <c r="M10" s="57"/>
      <c r="N10" s="57" t="s">
        <v>32</v>
      </c>
      <c r="O10" s="57"/>
      <c r="P10" s="57" t="s">
        <v>32</v>
      </c>
      <c r="Q10" s="74" t="s">
        <v>52</v>
      </c>
      <c r="R10" s="73">
        <v>0</v>
      </c>
      <c r="S10" s="74">
        <v>15800044461</v>
      </c>
      <c r="T10" s="68" t="s">
        <v>90</v>
      </c>
      <c r="U10" s="73">
        <v>10</v>
      </c>
      <c r="V10" s="57">
        <f t="shared" si="4"/>
        <v>5.71428571428571</v>
      </c>
      <c r="W10" s="74">
        <v>1149302768</v>
      </c>
      <c r="X10" s="107">
        <f t="shared" si="1"/>
        <v>7.88095238095238</v>
      </c>
      <c r="Y10" s="111">
        <f t="shared" si="2"/>
        <v>1.57619047619048</v>
      </c>
      <c r="Z10" s="111">
        <f t="shared" si="3"/>
        <v>72.5201904761905</v>
      </c>
      <c r="AA10" s="112">
        <v>9</v>
      </c>
    </row>
    <row r="11" ht="409" customHeight="1" spans="1:27">
      <c r="A11" s="74" t="s">
        <v>91</v>
      </c>
      <c r="B11" s="90" t="s">
        <v>27</v>
      </c>
      <c r="C11" s="90" t="s">
        <v>92</v>
      </c>
      <c r="D11" s="91" t="s">
        <v>93</v>
      </c>
      <c r="E11" s="91">
        <v>86.85</v>
      </c>
      <c r="F11" s="92" t="s">
        <v>94</v>
      </c>
      <c r="G11" s="93">
        <f t="shared" si="0"/>
        <v>69.48</v>
      </c>
      <c r="H11" s="94" t="s">
        <v>32</v>
      </c>
      <c r="I11" s="100" t="s">
        <v>95</v>
      </c>
      <c r="J11" s="57">
        <v>9</v>
      </c>
      <c r="K11" s="94">
        <f t="shared" si="5"/>
        <v>0.75</v>
      </c>
      <c r="L11" s="94" t="s">
        <v>32</v>
      </c>
      <c r="M11" s="90"/>
      <c r="N11" s="90" t="s">
        <v>32</v>
      </c>
      <c r="O11" s="101"/>
      <c r="P11" s="90" t="s">
        <v>32</v>
      </c>
      <c r="Q11" s="10" t="s">
        <v>52</v>
      </c>
      <c r="R11" s="73">
        <v>0</v>
      </c>
      <c r="S11" s="10">
        <v>19892524778</v>
      </c>
      <c r="T11" s="100" t="s">
        <v>96</v>
      </c>
      <c r="U11" s="25">
        <v>25</v>
      </c>
      <c r="V11" s="9">
        <f t="shared" si="4"/>
        <v>14.2857142857143</v>
      </c>
      <c r="W11" s="10">
        <v>1022553522</v>
      </c>
      <c r="X11" s="110">
        <f t="shared" si="1"/>
        <v>15.0357142857143</v>
      </c>
      <c r="Y11" s="113">
        <f t="shared" si="2"/>
        <v>3.00714285714286</v>
      </c>
      <c r="Z11" s="113">
        <f t="shared" si="3"/>
        <v>72.4871428571429</v>
      </c>
      <c r="AA11" s="112">
        <v>10</v>
      </c>
    </row>
    <row r="12" ht="110" customHeight="1" spans="1:27">
      <c r="A12" s="74" t="s">
        <v>97</v>
      </c>
      <c r="B12" s="95" t="s">
        <v>27</v>
      </c>
      <c r="C12" s="57" t="s">
        <v>48</v>
      </c>
      <c r="D12" s="57" t="s">
        <v>98</v>
      </c>
      <c r="E12" s="74">
        <v>89.02</v>
      </c>
      <c r="F12" s="95" t="s">
        <v>99</v>
      </c>
      <c r="G12" s="89">
        <f t="shared" si="0"/>
        <v>71.216</v>
      </c>
      <c r="H12" s="57" t="s">
        <v>32</v>
      </c>
      <c r="I12" s="102" t="s">
        <v>100</v>
      </c>
      <c r="J12" s="57">
        <v>6</v>
      </c>
      <c r="K12" s="57">
        <f t="shared" si="5"/>
        <v>0.5</v>
      </c>
      <c r="L12" s="57" t="s">
        <v>32</v>
      </c>
      <c r="M12" s="57"/>
      <c r="N12" s="57" t="s">
        <v>32</v>
      </c>
      <c r="O12" s="57"/>
      <c r="P12" s="57" t="s">
        <v>32</v>
      </c>
      <c r="Q12" s="74" t="s">
        <v>52</v>
      </c>
      <c r="R12" s="73">
        <v>0</v>
      </c>
      <c r="S12" s="74">
        <v>17267891135</v>
      </c>
      <c r="T12" s="68" t="s">
        <v>101</v>
      </c>
      <c r="U12" s="73">
        <v>5</v>
      </c>
      <c r="V12" s="57">
        <f t="shared" si="4"/>
        <v>2.85714285714286</v>
      </c>
      <c r="W12" s="74">
        <v>2369547687</v>
      </c>
      <c r="X12" s="107">
        <f t="shared" si="1"/>
        <v>3.35714285714286</v>
      </c>
      <c r="Y12" s="111">
        <f t="shared" si="2"/>
        <v>0.671428571428571</v>
      </c>
      <c r="Z12" s="111">
        <f t="shared" si="3"/>
        <v>71.8874285714286</v>
      </c>
      <c r="AA12" s="112">
        <v>11</v>
      </c>
    </row>
    <row r="13" ht="301" customHeight="1" spans="1:27">
      <c r="A13" s="74" t="s">
        <v>102</v>
      </c>
      <c r="B13" s="57" t="s">
        <v>27</v>
      </c>
      <c r="C13" s="57" t="s">
        <v>28</v>
      </c>
      <c r="D13" s="57" t="s">
        <v>103</v>
      </c>
      <c r="E13" s="57">
        <v>88.38</v>
      </c>
      <c r="F13" s="74" t="s">
        <v>104</v>
      </c>
      <c r="G13" s="89">
        <f t="shared" si="0"/>
        <v>70.704</v>
      </c>
      <c r="H13" s="57" t="s">
        <v>32</v>
      </c>
      <c r="I13" s="68" t="s">
        <v>105</v>
      </c>
      <c r="J13" s="57">
        <v>1</v>
      </c>
      <c r="K13" s="57">
        <f t="shared" si="5"/>
        <v>0.0833333333333333</v>
      </c>
      <c r="L13" s="57" t="s">
        <v>32</v>
      </c>
      <c r="M13" s="57"/>
      <c r="N13" s="57" t="s">
        <v>32</v>
      </c>
      <c r="O13" s="57"/>
      <c r="P13" s="57" t="s">
        <v>32</v>
      </c>
      <c r="Q13" s="74" t="s">
        <v>52</v>
      </c>
      <c r="R13" s="73">
        <v>0</v>
      </c>
      <c r="S13" s="74">
        <v>19107330636</v>
      </c>
      <c r="T13" s="68" t="s">
        <v>106</v>
      </c>
      <c r="U13" s="73">
        <v>10</v>
      </c>
      <c r="V13" s="57">
        <f t="shared" si="4"/>
        <v>5.71428571428571</v>
      </c>
      <c r="W13" s="74">
        <v>2762196491</v>
      </c>
      <c r="X13" s="107">
        <f t="shared" si="1"/>
        <v>5.79761904761905</v>
      </c>
      <c r="Y13" s="111">
        <f t="shared" si="2"/>
        <v>1.15952380952381</v>
      </c>
      <c r="Z13" s="111">
        <f t="shared" si="3"/>
        <v>71.8635238095238</v>
      </c>
      <c r="AA13" s="112">
        <v>12</v>
      </c>
    </row>
    <row r="14" ht="56" customHeight="1" spans="1:27">
      <c r="A14" s="74" t="s">
        <v>107</v>
      </c>
      <c r="B14" s="9" t="s">
        <v>27</v>
      </c>
      <c r="C14" s="9" t="s">
        <v>92</v>
      </c>
      <c r="D14" s="9" t="s">
        <v>108</v>
      </c>
      <c r="E14" s="9">
        <v>86.33</v>
      </c>
      <c r="F14" s="88" t="s">
        <v>109</v>
      </c>
      <c r="G14" s="89">
        <f t="shared" si="0"/>
        <v>69.064</v>
      </c>
      <c r="H14" s="61" t="s">
        <v>32</v>
      </c>
      <c r="I14" s="26" t="s">
        <v>110</v>
      </c>
      <c r="J14" s="57">
        <v>12</v>
      </c>
      <c r="K14" s="57">
        <f t="shared" si="5"/>
        <v>1</v>
      </c>
      <c r="L14" s="57" t="s">
        <v>32</v>
      </c>
      <c r="M14" s="57"/>
      <c r="N14" s="57" t="s">
        <v>32</v>
      </c>
      <c r="O14" s="103"/>
      <c r="P14" s="104"/>
      <c r="Q14" s="73">
        <v>0</v>
      </c>
      <c r="R14" s="73">
        <f>Q14/50.33*30</f>
        <v>0</v>
      </c>
      <c r="S14" s="74" t="s">
        <v>111</v>
      </c>
      <c r="T14" s="26" t="s">
        <v>112</v>
      </c>
      <c r="U14" s="73">
        <v>15</v>
      </c>
      <c r="V14" s="57">
        <f t="shared" si="4"/>
        <v>8.57142857142857</v>
      </c>
      <c r="W14" s="74">
        <v>3090006918</v>
      </c>
      <c r="X14" s="107">
        <f t="shared" si="1"/>
        <v>9.57142857142857</v>
      </c>
      <c r="Y14" s="111">
        <f t="shared" si="2"/>
        <v>1.91428571428571</v>
      </c>
      <c r="Z14" s="111">
        <f t="shared" si="3"/>
        <v>70.9782857142857</v>
      </c>
      <c r="AA14" s="112">
        <v>13</v>
      </c>
    </row>
    <row r="15" ht="163" customHeight="1" spans="1:27">
      <c r="A15" s="74" t="s">
        <v>113</v>
      </c>
      <c r="B15" s="9" t="s">
        <v>27</v>
      </c>
      <c r="C15" s="9" t="s">
        <v>48</v>
      </c>
      <c r="D15" s="9" t="s">
        <v>114</v>
      </c>
      <c r="E15" s="9">
        <v>86.38</v>
      </c>
      <c r="F15" s="88" t="s">
        <v>115</v>
      </c>
      <c r="G15" s="89">
        <f t="shared" si="0"/>
        <v>69.104</v>
      </c>
      <c r="H15" s="61" t="s">
        <v>32</v>
      </c>
      <c r="I15" s="26" t="s">
        <v>116</v>
      </c>
      <c r="J15" s="57">
        <v>7</v>
      </c>
      <c r="K15" s="57">
        <f t="shared" si="5"/>
        <v>0.583333333333333</v>
      </c>
      <c r="L15" s="57" t="s">
        <v>32</v>
      </c>
      <c r="M15" s="57"/>
      <c r="N15" s="57" t="s">
        <v>32</v>
      </c>
      <c r="O15" s="9"/>
      <c r="P15" s="26" t="s">
        <v>117</v>
      </c>
      <c r="Q15" s="74" t="s">
        <v>118</v>
      </c>
      <c r="R15" s="73">
        <f>Q15/50.33*30</f>
        <v>2.21140472878999</v>
      </c>
      <c r="S15" s="74">
        <v>17580311336</v>
      </c>
      <c r="T15" s="26" t="s">
        <v>119</v>
      </c>
      <c r="U15" s="73">
        <v>5</v>
      </c>
      <c r="V15" s="57">
        <f t="shared" si="4"/>
        <v>2.85714285714286</v>
      </c>
      <c r="W15" s="74">
        <v>530757929</v>
      </c>
      <c r="X15" s="107">
        <f t="shared" si="1"/>
        <v>5.65188091926618</v>
      </c>
      <c r="Y15" s="111">
        <f t="shared" si="2"/>
        <v>1.13037618385324</v>
      </c>
      <c r="Z15" s="111">
        <f t="shared" si="3"/>
        <v>70.2343761838532</v>
      </c>
      <c r="AA15" s="112">
        <v>14</v>
      </c>
    </row>
    <row r="16" ht="173" customHeight="1" spans="1:27">
      <c r="A16" s="74" t="s">
        <v>120</v>
      </c>
      <c r="B16" s="57" t="s">
        <v>27</v>
      </c>
      <c r="C16" s="57" t="s">
        <v>28</v>
      </c>
      <c r="D16" s="57" t="s">
        <v>121</v>
      </c>
      <c r="E16" s="57">
        <v>86.77</v>
      </c>
      <c r="F16" s="58" t="s">
        <v>122</v>
      </c>
      <c r="G16" s="89">
        <f t="shared" si="0"/>
        <v>69.416</v>
      </c>
      <c r="H16" s="59" t="s">
        <v>32</v>
      </c>
      <c r="I16" s="59" t="s">
        <v>32</v>
      </c>
      <c r="J16" s="57">
        <v>0</v>
      </c>
      <c r="K16" s="57">
        <v>0</v>
      </c>
      <c r="L16" s="59" t="s">
        <v>32</v>
      </c>
      <c r="M16" s="59"/>
      <c r="N16" s="59" t="s">
        <v>32</v>
      </c>
      <c r="O16" s="59"/>
      <c r="P16" s="59" t="s">
        <v>32</v>
      </c>
      <c r="Q16" s="74" t="s">
        <v>52</v>
      </c>
      <c r="R16" s="73">
        <v>0</v>
      </c>
      <c r="S16" s="74">
        <v>13606700959</v>
      </c>
      <c r="T16" s="68" t="s">
        <v>123</v>
      </c>
      <c r="U16" s="73">
        <v>5</v>
      </c>
      <c r="V16" s="57">
        <f t="shared" si="4"/>
        <v>2.85714285714286</v>
      </c>
      <c r="W16" s="74">
        <v>3073999059</v>
      </c>
      <c r="X16" s="107">
        <f t="shared" si="1"/>
        <v>2.85714285714286</v>
      </c>
      <c r="Y16" s="111">
        <f t="shared" si="2"/>
        <v>0.571428571428571</v>
      </c>
      <c r="Z16" s="111">
        <f t="shared" si="3"/>
        <v>69.9874285714286</v>
      </c>
      <c r="AA16" s="112">
        <v>15</v>
      </c>
    </row>
    <row r="17" ht="238" customHeight="1" spans="1:27">
      <c r="A17" s="74" t="s">
        <v>124</v>
      </c>
      <c r="B17" s="57" t="s">
        <v>27</v>
      </c>
      <c r="C17" s="57" t="s">
        <v>48</v>
      </c>
      <c r="D17" s="57" t="s">
        <v>125</v>
      </c>
      <c r="E17" s="57">
        <v>86.53</v>
      </c>
      <c r="F17" s="58" t="s">
        <v>126</v>
      </c>
      <c r="G17" s="89">
        <f t="shared" si="0"/>
        <v>69.224</v>
      </c>
      <c r="H17" s="59" t="s">
        <v>32</v>
      </c>
      <c r="I17" s="68" t="s">
        <v>127</v>
      </c>
      <c r="J17" s="57">
        <v>4</v>
      </c>
      <c r="K17" s="57">
        <f>J17/60*5</f>
        <v>0.333333333333333</v>
      </c>
      <c r="L17" s="59" t="s">
        <v>32</v>
      </c>
      <c r="M17" s="57"/>
      <c r="N17" s="57" t="s">
        <v>32</v>
      </c>
      <c r="O17" s="57"/>
      <c r="P17" s="57" t="s">
        <v>32</v>
      </c>
      <c r="Q17" s="74" t="s">
        <v>52</v>
      </c>
      <c r="R17" s="73">
        <v>0</v>
      </c>
      <c r="S17" s="74">
        <v>18956681354</v>
      </c>
      <c r="T17" s="68" t="s">
        <v>128</v>
      </c>
      <c r="U17" s="73">
        <v>5</v>
      </c>
      <c r="V17" s="57">
        <f t="shared" si="4"/>
        <v>2.85714285714286</v>
      </c>
      <c r="W17" s="74">
        <v>1175668151</v>
      </c>
      <c r="X17" s="107">
        <f t="shared" si="1"/>
        <v>3.19047619047619</v>
      </c>
      <c r="Y17" s="111">
        <f t="shared" si="2"/>
        <v>0.638095238095238</v>
      </c>
      <c r="Z17" s="111">
        <f t="shared" si="3"/>
        <v>69.8620952380952</v>
      </c>
      <c r="AA17" s="112">
        <v>16</v>
      </c>
    </row>
  </sheetData>
  <sortState ref="A2:Z17">
    <sortCondition ref="Z2:Z17" descending="1"/>
  </sortState>
  <printOptions horizontalCentered="1"/>
  <pageMargins left="0.393055555555556" right="0.393055555555556" top="1" bottom="1" header="0.5" footer="0.5"/>
  <pageSetup paperSize="8" scale="51"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2"/>
  <sheetViews>
    <sheetView zoomScale="70" zoomScaleNormal="70" topLeftCell="A6" workbookViewId="0">
      <selection activeCell="Y3" sqref="Y3"/>
    </sheetView>
  </sheetViews>
  <sheetFormatPr defaultColWidth="9" defaultRowHeight="13.5"/>
  <cols>
    <col min="1" max="1" width="9" style="44"/>
    <col min="2" max="2" width="12.5083333333333" style="45" customWidth="1"/>
    <col min="3" max="3" width="12.25" style="45" customWidth="1"/>
    <col min="4" max="6" width="9" style="45"/>
    <col min="7" max="7" width="9" style="46"/>
    <col min="8" max="8" width="9" style="45"/>
    <col min="9" max="9" width="84.4583333333333" style="45" customWidth="1"/>
    <col min="10" max="12" width="14.75" style="45" customWidth="1"/>
    <col min="13" max="14" width="12" style="45" customWidth="1"/>
    <col min="15" max="15" width="17.625" style="45" customWidth="1"/>
    <col min="16" max="16" width="51.575" style="45" customWidth="1"/>
    <col min="17" max="17" width="14.6333333333333" style="45" customWidth="1"/>
    <col min="18" max="18" width="11.9083333333333" style="45" customWidth="1"/>
    <col min="19" max="19" width="28.25" style="45" customWidth="1"/>
    <col min="20" max="22" width="15.75" style="45" customWidth="1"/>
    <col min="23" max="23" width="12.7833333333333" style="47"/>
    <col min="24" max="24" width="12.625" style="48"/>
    <col min="25" max="25" width="12.625" style="47"/>
    <col min="26" max="16384" width="9" style="45"/>
  </cols>
  <sheetData>
    <row r="1" ht="56" customHeight="1" spans="1:26">
      <c r="A1" s="49" t="s">
        <v>0</v>
      </c>
      <c r="B1" s="50" t="s">
        <v>1</v>
      </c>
      <c r="C1" s="50" t="s">
        <v>2</v>
      </c>
      <c r="D1" s="50" t="s">
        <v>3</v>
      </c>
      <c r="E1" s="50" t="s">
        <v>4</v>
      </c>
      <c r="F1" s="50" t="s">
        <v>5</v>
      </c>
      <c r="G1" s="51" t="s">
        <v>6</v>
      </c>
      <c r="H1" s="50" t="s">
        <v>7</v>
      </c>
      <c r="I1" s="50" t="s">
        <v>8</v>
      </c>
      <c r="J1" s="50" t="s">
        <v>9</v>
      </c>
      <c r="K1" s="50" t="s">
        <v>10</v>
      </c>
      <c r="L1" s="50" t="s">
        <v>11</v>
      </c>
      <c r="M1" s="50" t="s">
        <v>12</v>
      </c>
      <c r="N1" s="50" t="s">
        <v>13</v>
      </c>
      <c r="O1" s="50" t="s">
        <v>14</v>
      </c>
      <c r="P1" s="50" t="s">
        <v>15</v>
      </c>
      <c r="Q1" s="50" t="s">
        <v>16</v>
      </c>
      <c r="R1" s="50" t="s">
        <v>18</v>
      </c>
      <c r="S1" s="50" t="s">
        <v>19</v>
      </c>
      <c r="T1" s="50" t="s">
        <v>20</v>
      </c>
      <c r="U1" s="50" t="s">
        <v>17</v>
      </c>
      <c r="V1" s="50" t="s">
        <v>21</v>
      </c>
      <c r="W1" s="70" t="s">
        <v>22</v>
      </c>
      <c r="X1" s="51" t="s">
        <v>23</v>
      </c>
      <c r="Y1" s="51" t="s">
        <v>24</v>
      </c>
      <c r="Z1" s="51" t="s">
        <v>25</v>
      </c>
    </row>
    <row r="2" ht="283" customHeight="1" spans="1:26">
      <c r="A2" s="52">
        <v>1</v>
      </c>
      <c r="B2" s="9" t="s">
        <v>129</v>
      </c>
      <c r="C2" s="9" t="s">
        <v>130</v>
      </c>
      <c r="D2" s="9" t="s">
        <v>131</v>
      </c>
      <c r="E2" s="9">
        <v>91.1</v>
      </c>
      <c r="F2" s="12" t="s">
        <v>132</v>
      </c>
      <c r="G2" s="53">
        <f t="shared" ref="G2:G9" si="0">E2*0.8</f>
        <v>72.88</v>
      </c>
      <c r="H2" s="9" t="s">
        <v>32</v>
      </c>
      <c r="I2" s="29" t="s">
        <v>133</v>
      </c>
      <c r="J2" s="9">
        <v>24</v>
      </c>
      <c r="K2" s="9">
        <f>J2/51*5</f>
        <v>2.35294117647059</v>
      </c>
      <c r="L2" s="26" t="s">
        <v>134</v>
      </c>
      <c r="M2" s="9">
        <v>4</v>
      </c>
      <c r="N2" s="9" t="s">
        <v>32</v>
      </c>
      <c r="O2" s="17"/>
      <c r="P2" s="17" t="s">
        <v>135</v>
      </c>
      <c r="Q2" s="28">
        <v>6</v>
      </c>
      <c r="R2" s="40">
        <v>15274034756</v>
      </c>
      <c r="S2" s="17" t="s">
        <v>136</v>
      </c>
      <c r="T2" s="13">
        <v>45</v>
      </c>
      <c r="U2" s="28">
        <v>20</v>
      </c>
      <c r="V2" s="40">
        <v>2071608931</v>
      </c>
      <c r="W2" s="4">
        <f t="shared" ref="W2:W9" si="1">K2+M2+O2+Q2+U2</f>
        <v>32.3529411764706</v>
      </c>
      <c r="X2" s="71">
        <f t="shared" ref="X2:X9" si="2">W2*0.2</f>
        <v>6.47058823529412</v>
      </c>
      <c r="Y2" s="71">
        <f t="shared" ref="Y2:Y9" si="3">G2+X2</f>
        <v>79.3505882352941</v>
      </c>
      <c r="Z2" s="78">
        <v>1</v>
      </c>
    </row>
    <row r="3" s="43" customFormat="1" ht="321" customHeight="1" spans="1:26">
      <c r="A3" s="52">
        <v>2</v>
      </c>
      <c r="B3" s="54" t="s">
        <v>129</v>
      </c>
      <c r="C3" s="54" t="s">
        <v>130</v>
      </c>
      <c r="D3" s="54" t="s">
        <v>137</v>
      </c>
      <c r="E3" s="54">
        <v>88.65</v>
      </c>
      <c r="F3" s="55" t="s">
        <v>138</v>
      </c>
      <c r="G3" s="56">
        <f t="shared" si="0"/>
        <v>70.92</v>
      </c>
      <c r="H3" s="54" t="s">
        <v>32</v>
      </c>
      <c r="I3" s="62" t="s">
        <v>139</v>
      </c>
      <c r="J3" s="54">
        <v>28</v>
      </c>
      <c r="K3" s="54">
        <f>J3/51*5</f>
        <v>2.74509803921569</v>
      </c>
      <c r="L3" s="54" t="s">
        <v>32</v>
      </c>
      <c r="M3" s="54"/>
      <c r="N3" s="54" t="s">
        <v>32</v>
      </c>
      <c r="O3" s="63"/>
      <c r="P3" s="17" t="s">
        <v>140</v>
      </c>
      <c r="Q3" s="28">
        <v>12</v>
      </c>
      <c r="R3" s="16">
        <v>15774133550</v>
      </c>
      <c r="S3" s="17" t="s">
        <v>141</v>
      </c>
      <c r="T3" s="13">
        <v>20</v>
      </c>
      <c r="U3" s="28">
        <f t="shared" ref="U3:U9" si="4">T3/45*20</f>
        <v>8.88888888888889</v>
      </c>
      <c r="V3" s="16">
        <v>2973464756</v>
      </c>
      <c r="W3" s="4">
        <f t="shared" si="1"/>
        <v>23.6339869281046</v>
      </c>
      <c r="X3" s="72">
        <f t="shared" si="2"/>
        <v>4.72679738562092</v>
      </c>
      <c r="Y3" s="72">
        <f t="shared" si="3"/>
        <v>75.6467973856209</v>
      </c>
      <c r="Z3" s="78">
        <v>2</v>
      </c>
    </row>
    <row r="4" ht="140" customHeight="1" spans="1:26">
      <c r="A4" s="52">
        <v>3</v>
      </c>
      <c r="B4" s="57" t="s">
        <v>129</v>
      </c>
      <c r="C4" s="57" t="s">
        <v>142</v>
      </c>
      <c r="D4" s="57" t="s">
        <v>143</v>
      </c>
      <c r="E4" s="57">
        <v>91.08</v>
      </c>
      <c r="F4" s="58" t="s">
        <v>144</v>
      </c>
      <c r="G4" s="53">
        <f t="shared" si="0"/>
        <v>72.864</v>
      </c>
      <c r="H4" s="59" t="s">
        <v>32</v>
      </c>
      <c r="I4" s="64" t="s">
        <v>145</v>
      </c>
      <c r="J4" s="59">
        <v>39</v>
      </c>
      <c r="K4" s="57">
        <f>J4/51*5</f>
        <v>3.82352941176471</v>
      </c>
      <c r="L4" s="59" t="s">
        <v>32</v>
      </c>
      <c r="M4" s="57"/>
      <c r="N4" s="57" t="s">
        <v>32</v>
      </c>
      <c r="O4" s="57"/>
      <c r="P4" s="57" t="s">
        <v>32</v>
      </c>
      <c r="Q4" s="73"/>
      <c r="R4" s="74">
        <v>18570069030</v>
      </c>
      <c r="S4" s="57" t="s">
        <v>146</v>
      </c>
      <c r="T4" s="57">
        <v>15</v>
      </c>
      <c r="U4" s="73">
        <f t="shared" si="4"/>
        <v>6.66666666666667</v>
      </c>
      <c r="V4" s="74">
        <v>46271670</v>
      </c>
      <c r="W4" s="4">
        <f t="shared" si="1"/>
        <v>10.4901960784314</v>
      </c>
      <c r="X4" s="71">
        <f t="shared" si="2"/>
        <v>2.09803921568627</v>
      </c>
      <c r="Y4" s="71">
        <f t="shared" si="3"/>
        <v>74.9620392156863</v>
      </c>
      <c r="Z4" s="78">
        <v>3</v>
      </c>
    </row>
    <row r="5" ht="340" customHeight="1" spans="1:26">
      <c r="A5" s="52">
        <v>4</v>
      </c>
      <c r="B5" s="9" t="s">
        <v>129</v>
      </c>
      <c r="C5" s="9" t="s">
        <v>142</v>
      </c>
      <c r="D5" s="9" t="s">
        <v>147</v>
      </c>
      <c r="E5" s="10" t="s">
        <v>148</v>
      </c>
      <c r="F5" s="10" t="s">
        <v>149</v>
      </c>
      <c r="G5" s="53">
        <f t="shared" si="0"/>
        <v>69.352</v>
      </c>
      <c r="H5" s="10" t="s">
        <v>32</v>
      </c>
      <c r="I5" s="65" t="s">
        <v>150</v>
      </c>
      <c r="J5" s="10" t="s">
        <v>151</v>
      </c>
      <c r="K5" s="10" t="s">
        <v>60</v>
      </c>
      <c r="L5" s="10" t="s">
        <v>32</v>
      </c>
      <c r="M5" s="10"/>
      <c r="N5" s="10" t="s">
        <v>32</v>
      </c>
      <c r="O5" s="10"/>
      <c r="P5" s="10" t="s">
        <v>32</v>
      </c>
      <c r="Q5" s="25"/>
      <c r="R5" s="10" t="s">
        <v>152</v>
      </c>
      <c r="S5" s="10" t="s">
        <v>153</v>
      </c>
      <c r="T5" s="9">
        <v>25</v>
      </c>
      <c r="U5" s="25">
        <f t="shared" si="4"/>
        <v>11.1111111111111</v>
      </c>
      <c r="V5" s="10" t="s">
        <v>154</v>
      </c>
      <c r="W5" s="4">
        <f t="shared" si="1"/>
        <v>16.1111111111111</v>
      </c>
      <c r="X5" s="71">
        <f t="shared" si="2"/>
        <v>3.22222222222222</v>
      </c>
      <c r="Y5" s="71">
        <f t="shared" si="3"/>
        <v>72.5742222222222</v>
      </c>
      <c r="Z5" s="78">
        <v>4</v>
      </c>
    </row>
    <row r="6" ht="93" customHeight="1" spans="1:26">
      <c r="A6" s="52">
        <v>5</v>
      </c>
      <c r="B6" s="9" t="s">
        <v>129</v>
      </c>
      <c r="C6" s="9" t="s">
        <v>155</v>
      </c>
      <c r="D6" s="9" t="s">
        <v>156</v>
      </c>
      <c r="E6" s="9">
        <v>87.96</v>
      </c>
      <c r="F6" s="60">
        <v>0.0649350649350649</v>
      </c>
      <c r="G6" s="53">
        <f t="shared" si="0"/>
        <v>70.368</v>
      </c>
      <c r="H6" s="9" t="s">
        <v>32</v>
      </c>
      <c r="I6" s="66" t="s">
        <v>157</v>
      </c>
      <c r="J6" s="9">
        <v>7</v>
      </c>
      <c r="K6" s="9">
        <f>J6/51*5</f>
        <v>0.686274509803922</v>
      </c>
      <c r="L6" s="9" t="s">
        <v>32</v>
      </c>
      <c r="M6" s="9"/>
      <c r="N6" s="9" t="s">
        <v>32</v>
      </c>
      <c r="O6" s="13"/>
      <c r="P6" s="13" t="s">
        <v>32</v>
      </c>
      <c r="Q6" s="28"/>
      <c r="R6" s="16">
        <v>13207401262</v>
      </c>
      <c r="S6" s="66" t="s">
        <v>158</v>
      </c>
      <c r="T6" s="13">
        <v>20</v>
      </c>
      <c r="U6" s="28">
        <f t="shared" si="4"/>
        <v>8.88888888888889</v>
      </c>
      <c r="V6" s="16">
        <v>3488821795</v>
      </c>
      <c r="W6" s="4">
        <f t="shared" si="1"/>
        <v>9.57516339869281</v>
      </c>
      <c r="X6" s="71">
        <f t="shared" si="2"/>
        <v>1.91503267973856</v>
      </c>
      <c r="Y6" s="71">
        <f t="shared" si="3"/>
        <v>72.2830326797386</v>
      </c>
      <c r="Z6" s="78">
        <v>5</v>
      </c>
    </row>
    <row r="7" ht="322" customHeight="1" spans="1:26">
      <c r="A7" s="52">
        <v>6</v>
      </c>
      <c r="B7" s="57" t="s">
        <v>129</v>
      </c>
      <c r="C7" s="57" t="s">
        <v>130</v>
      </c>
      <c r="D7" s="57" t="s">
        <v>159</v>
      </c>
      <c r="E7" s="57">
        <v>86.65</v>
      </c>
      <c r="F7" s="57" t="s">
        <v>160</v>
      </c>
      <c r="G7" s="53">
        <f t="shared" si="0"/>
        <v>69.32</v>
      </c>
      <c r="H7" s="57" t="s">
        <v>32</v>
      </c>
      <c r="I7" s="67" t="s">
        <v>161</v>
      </c>
      <c r="J7" s="57">
        <v>11</v>
      </c>
      <c r="K7" s="57">
        <f>J7/51*5</f>
        <v>1.07843137254902</v>
      </c>
      <c r="L7" s="57" t="s">
        <v>32</v>
      </c>
      <c r="M7" s="57"/>
      <c r="N7" s="57" t="s">
        <v>32</v>
      </c>
      <c r="O7" s="68"/>
      <c r="P7" s="68" t="s">
        <v>162</v>
      </c>
      <c r="Q7" s="73">
        <v>4</v>
      </c>
      <c r="R7" s="57" t="s">
        <v>163</v>
      </c>
      <c r="S7" s="67" t="s">
        <v>164</v>
      </c>
      <c r="T7" s="57">
        <v>5</v>
      </c>
      <c r="U7" s="73">
        <f t="shared" si="4"/>
        <v>2.22222222222222</v>
      </c>
      <c r="V7" s="75">
        <v>2111805651</v>
      </c>
      <c r="W7" s="4">
        <f t="shared" si="1"/>
        <v>7.30065359477124</v>
      </c>
      <c r="X7" s="71">
        <f t="shared" si="2"/>
        <v>1.46013071895425</v>
      </c>
      <c r="Y7" s="71">
        <f t="shared" si="3"/>
        <v>70.7801307189543</v>
      </c>
      <c r="Z7" s="78">
        <v>6</v>
      </c>
    </row>
    <row r="8" ht="179" customHeight="1" spans="1:26">
      <c r="A8" s="52">
        <v>7</v>
      </c>
      <c r="B8" s="9" t="s">
        <v>129</v>
      </c>
      <c r="C8" s="9" t="s">
        <v>155</v>
      </c>
      <c r="D8" s="9" t="s">
        <v>165</v>
      </c>
      <c r="E8" s="9">
        <v>85.05</v>
      </c>
      <c r="F8" s="10" t="s">
        <v>166</v>
      </c>
      <c r="G8" s="53">
        <f t="shared" si="0"/>
        <v>68.04</v>
      </c>
      <c r="H8" s="10" t="s">
        <v>32</v>
      </c>
      <c r="I8" s="17" t="s">
        <v>167</v>
      </c>
      <c r="J8" s="9">
        <v>1</v>
      </c>
      <c r="K8" s="9">
        <f>J8/50*5</f>
        <v>0.1</v>
      </c>
      <c r="L8" s="9" t="s">
        <v>32</v>
      </c>
      <c r="M8" s="9"/>
      <c r="N8" s="9" t="s">
        <v>32</v>
      </c>
      <c r="O8" s="13"/>
      <c r="P8" s="13" t="s">
        <v>32</v>
      </c>
      <c r="Q8" s="28"/>
      <c r="R8" s="76">
        <v>13755109418</v>
      </c>
      <c r="S8" s="17" t="s">
        <v>168</v>
      </c>
      <c r="T8" s="13">
        <v>25</v>
      </c>
      <c r="U8" s="28">
        <f t="shared" si="4"/>
        <v>11.1111111111111</v>
      </c>
      <c r="V8" s="77">
        <v>2034913879</v>
      </c>
      <c r="W8" s="4">
        <f t="shared" si="1"/>
        <v>11.2111111111111</v>
      </c>
      <c r="X8" s="71">
        <f t="shared" si="2"/>
        <v>2.24222222222222</v>
      </c>
      <c r="Y8" s="71">
        <f t="shared" si="3"/>
        <v>70.2822222222222</v>
      </c>
      <c r="Z8" s="78">
        <v>7</v>
      </c>
    </row>
    <row r="9" ht="408" customHeight="1" spans="1:26">
      <c r="A9" s="52">
        <v>8</v>
      </c>
      <c r="B9" s="9" t="s">
        <v>129</v>
      </c>
      <c r="C9" s="9" t="s">
        <v>155</v>
      </c>
      <c r="D9" s="9" t="s">
        <v>169</v>
      </c>
      <c r="E9" s="9">
        <v>86.82</v>
      </c>
      <c r="F9" s="52" t="s">
        <v>170</v>
      </c>
      <c r="G9" s="53">
        <f t="shared" si="0"/>
        <v>69.456</v>
      </c>
      <c r="H9" s="61" t="s">
        <v>32</v>
      </c>
      <c r="I9" s="9" t="s">
        <v>32</v>
      </c>
      <c r="J9" s="61">
        <v>0</v>
      </c>
      <c r="K9" s="61">
        <v>0</v>
      </c>
      <c r="L9" s="61" t="s">
        <v>32</v>
      </c>
      <c r="M9" s="9"/>
      <c r="N9" s="9" t="s">
        <v>32</v>
      </c>
      <c r="O9" s="9"/>
      <c r="P9" s="9" t="s">
        <v>32</v>
      </c>
      <c r="Q9" s="25"/>
      <c r="R9" s="10">
        <v>13934522729</v>
      </c>
      <c r="S9" s="26" t="s">
        <v>171</v>
      </c>
      <c r="T9" s="9">
        <v>5</v>
      </c>
      <c r="U9" s="25">
        <f t="shared" si="4"/>
        <v>2.22222222222222</v>
      </c>
      <c r="V9" s="12">
        <v>3548564433</v>
      </c>
      <c r="W9" s="4">
        <f t="shared" si="1"/>
        <v>2.22222222222222</v>
      </c>
      <c r="X9" s="71">
        <f t="shared" si="2"/>
        <v>0.444444444444444</v>
      </c>
      <c r="Y9" s="71">
        <f t="shared" si="3"/>
        <v>69.9004444444444</v>
      </c>
      <c r="Z9" s="78">
        <v>8</v>
      </c>
    </row>
    <row r="12" spans="15:16">
      <c r="O12" s="69"/>
      <c r="P12" s="69"/>
    </row>
  </sheetData>
  <sortState ref="A2:Y9">
    <sortCondition ref="Y2:Y9" descending="1"/>
  </sortState>
  <pageMargins left="0.393055555555556" right="0.393055555555556" top="1" bottom="1" header="0.5" footer="0.5"/>
  <pageSetup paperSize="8" scale="50"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G12"/>
  <sheetViews>
    <sheetView topLeftCell="P11" workbookViewId="0">
      <selection activeCell="I18" sqref="H18:I18"/>
    </sheetView>
  </sheetViews>
  <sheetFormatPr defaultColWidth="9" defaultRowHeight="13.5"/>
  <cols>
    <col min="1" max="2" width="9" style="1"/>
    <col min="3" max="3" width="12.5083333333333" style="1" customWidth="1"/>
    <col min="4" max="5" width="9" style="2"/>
    <col min="6" max="6" width="12.35" style="2" customWidth="1"/>
    <col min="7" max="8" width="9" style="2"/>
    <col min="9" max="9" width="92.0833333333333" style="3" customWidth="1"/>
    <col min="10" max="12" width="12.125" style="2" customWidth="1"/>
    <col min="13" max="14" width="14.75" style="2" customWidth="1"/>
    <col min="15" max="15" width="23.825" style="2" customWidth="1"/>
    <col min="16" max="16" width="38" style="2" customWidth="1"/>
    <col min="17" max="18" width="11.7166666666667" style="2" customWidth="1"/>
    <col min="19" max="19" width="32.6166666666667" style="3" customWidth="1"/>
    <col min="20" max="22" width="11.8083333333333" style="2" customWidth="1"/>
    <col min="23" max="23" width="12.7833333333333" style="4"/>
    <col min="24" max="24" width="12.5" style="5" customWidth="1"/>
    <col min="25" max="25" width="14.1083333333333" style="1" customWidth="1"/>
    <col min="26" max="16384" width="9" style="1"/>
  </cols>
  <sheetData>
    <row r="1" ht="54" customHeight="1" spans="1:33">
      <c r="A1" s="6" t="s">
        <v>0</v>
      </c>
      <c r="B1" s="7" t="s">
        <v>1</v>
      </c>
      <c r="C1" s="7" t="s">
        <v>2</v>
      </c>
      <c r="D1" s="7" t="s">
        <v>3</v>
      </c>
      <c r="E1" s="7" t="s">
        <v>4</v>
      </c>
      <c r="F1" s="7" t="s">
        <v>5</v>
      </c>
      <c r="G1" s="8" t="s">
        <v>6</v>
      </c>
      <c r="H1" s="7" t="s">
        <v>7</v>
      </c>
      <c r="I1" s="7" t="s">
        <v>8</v>
      </c>
      <c r="J1" s="24" t="s">
        <v>9</v>
      </c>
      <c r="K1" s="7" t="s">
        <v>10</v>
      </c>
      <c r="L1" s="7" t="s">
        <v>11</v>
      </c>
      <c r="M1" s="7" t="s">
        <v>12</v>
      </c>
      <c r="N1" s="7" t="s">
        <v>13</v>
      </c>
      <c r="O1" s="7" t="s">
        <v>14</v>
      </c>
      <c r="P1" s="7" t="s">
        <v>15</v>
      </c>
      <c r="Q1" s="7" t="s">
        <v>16</v>
      </c>
      <c r="R1" s="7" t="s">
        <v>18</v>
      </c>
      <c r="S1" s="7" t="s">
        <v>19</v>
      </c>
      <c r="T1" s="7" t="s">
        <v>20</v>
      </c>
      <c r="U1" s="7" t="s">
        <v>17</v>
      </c>
      <c r="V1" s="7" t="s">
        <v>21</v>
      </c>
      <c r="W1" s="33" t="s">
        <v>22</v>
      </c>
      <c r="X1" s="34" t="s">
        <v>23</v>
      </c>
      <c r="Y1" s="34" t="s">
        <v>24</v>
      </c>
      <c r="Z1" s="34" t="s">
        <v>25</v>
      </c>
      <c r="AA1" s="41"/>
      <c r="AB1" s="41"/>
      <c r="AC1" s="41"/>
      <c r="AD1" s="41"/>
      <c r="AE1" s="41"/>
      <c r="AF1" s="41"/>
      <c r="AG1" s="41"/>
    </row>
    <row r="2" ht="138" customHeight="1" spans="1:26">
      <c r="A2" s="2">
        <v>1</v>
      </c>
      <c r="B2" s="9" t="s">
        <v>172</v>
      </c>
      <c r="C2" s="9" t="s">
        <v>173</v>
      </c>
      <c r="D2" s="9" t="s">
        <v>174</v>
      </c>
      <c r="E2" s="9">
        <v>92.74</v>
      </c>
      <c r="F2" s="10" t="s">
        <v>175</v>
      </c>
      <c r="G2" s="11">
        <f t="shared" ref="G2:G9" si="0">E2*0.8</f>
        <v>74.192</v>
      </c>
      <c r="H2" s="9" t="s">
        <v>32</v>
      </c>
      <c r="I2" s="17" t="s">
        <v>176</v>
      </c>
      <c r="J2" s="25">
        <v>40</v>
      </c>
      <c r="K2" s="25">
        <f t="shared" ref="K2:K11" si="1">J2/96*5</f>
        <v>2.08333333333333</v>
      </c>
      <c r="L2" s="9" t="s">
        <v>177</v>
      </c>
      <c r="M2" s="9">
        <v>4</v>
      </c>
      <c r="N2" s="9" t="s">
        <v>178</v>
      </c>
      <c r="O2" s="9">
        <v>1</v>
      </c>
      <c r="P2" s="26" t="s">
        <v>179</v>
      </c>
      <c r="Q2" s="12">
        <v>1.5</v>
      </c>
      <c r="R2" s="12">
        <v>17673010931</v>
      </c>
      <c r="S2" s="9" t="s">
        <v>180</v>
      </c>
      <c r="T2" s="12">
        <v>40</v>
      </c>
      <c r="U2" s="25">
        <f t="shared" ref="U2:U11" si="2">T2/40*20</f>
        <v>20</v>
      </c>
      <c r="V2" s="12">
        <v>239665289</v>
      </c>
      <c r="W2" s="4">
        <f t="shared" ref="W2:W11" si="3">K2+M2+O2+Q2+U2</f>
        <v>28.5833333333333</v>
      </c>
      <c r="X2" s="35">
        <f t="shared" ref="X2:X11" si="4">W2*0.2</f>
        <v>5.71666666666667</v>
      </c>
      <c r="Y2" s="35">
        <f t="shared" ref="Y2:Y11" si="5">G2+X2</f>
        <v>79.9086666666667</v>
      </c>
      <c r="Z2" s="42">
        <v>1</v>
      </c>
    </row>
    <row r="3" s="1" customFormat="1" ht="408" customHeight="1" spans="1:26">
      <c r="A3" s="2">
        <v>2</v>
      </c>
      <c r="B3" s="9" t="s">
        <v>172</v>
      </c>
      <c r="C3" s="9" t="s">
        <v>187</v>
      </c>
      <c r="D3" s="9" t="s">
        <v>181</v>
      </c>
      <c r="E3" s="9">
        <v>94.33</v>
      </c>
      <c r="F3" s="12" t="s">
        <v>182</v>
      </c>
      <c r="G3" s="11">
        <f t="shared" si="0"/>
        <v>75.464</v>
      </c>
      <c r="H3" s="9" t="s">
        <v>32</v>
      </c>
      <c r="I3" s="17" t="s">
        <v>183</v>
      </c>
      <c r="J3" s="25">
        <v>48</v>
      </c>
      <c r="K3" s="25">
        <f t="shared" si="1"/>
        <v>2.5</v>
      </c>
      <c r="L3" s="9" t="s">
        <v>184</v>
      </c>
      <c r="M3" s="9">
        <v>4</v>
      </c>
      <c r="N3" s="9" t="s">
        <v>185</v>
      </c>
      <c r="O3" s="9">
        <v>5</v>
      </c>
      <c r="P3" s="9" t="s">
        <v>32</v>
      </c>
      <c r="Q3" s="12"/>
      <c r="R3" s="12">
        <v>17673130723</v>
      </c>
      <c r="S3" s="9" t="s">
        <v>186</v>
      </c>
      <c r="T3" s="12">
        <v>20</v>
      </c>
      <c r="U3" s="25">
        <f t="shared" si="2"/>
        <v>10</v>
      </c>
      <c r="V3" s="12">
        <v>3151564104</v>
      </c>
      <c r="W3" s="4">
        <f t="shared" si="3"/>
        <v>21.5</v>
      </c>
      <c r="X3" s="35">
        <f t="shared" si="4"/>
        <v>4.3</v>
      </c>
      <c r="Y3" s="35">
        <f t="shared" si="5"/>
        <v>79.764</v>
      </c>
      <c r="Z3" s="42">
        <v>2</v>
      </c>
    </row>
    <row r="4" ht="102" customHeight="1" spans="1:26">
      <c r="A4" s="2">
        <v>3</v>
      </c>
      <c r="B4" s="9" t="s">
        <v>172</v>
      </c>
      <c r="C4" s="9" t="s">
        <v>187</v>
      </c>
      <c r="D4" s="9" t="s">
        <v>188</v>
      </c>
      <c r="E4" s="9">
        <v>93.12</v>
      </c>
      <c r="F4" s="12" t="s">
        <v>189</v>
      </c>
      <c r="G4" s="11">
        <f t="shared" si="0"/>
        <v>74.496</v>
      </c>
      <c r="H4" s="9" t="s">
        <v>32</v>
      </c>
      <c r="I4" s="17" t="s">
        <v>190</v>
      </c>
      <c r="J4" s="25">
        <v>96</v>
      </c>
      <c r="K4" s="25">
        <f t="shared" si="1"/>
        <v>5</v>
      </c>
      <c r="L4" s="9" t="s">
        <v>191</v>
      </c>
      <c r="M4" s="9">
        <v>4</v>
      </c>
      <c r="N4" s="9" t="s">
        <v>32</v>
      </c>
      <c r="O4" s="9"/>
      <c r="P4" s="27" t="s">
        <v>192</v>
      </c>
      <c r="Q4" s="12"/>
      <c r="R4" s="12">
        <v>18020950990</v>
      </c>
      <c r="S4" s="9" t="s">
        <v>193</v>
      </c>
      <c r="T4" s="12">
        <v>25</v>
      </c>
      <c r="U4" s="25">
        <f t="shared" si="2"/>
        <v>12.5</v>
      </c>
      <c r="V4" s="12">
        <v>2936406914</v>
      </c>
      <c r="W4" s="4">
        <f t="shared" si="3"/>
        <v>21.5</v>
      </c>
      <c r="X4" s="35">
        <f t="shared" si="4"/>
        <v>4.3</v>
      </c>
      <c r="Y4" s="35">
        <f t="shared" si="5"/>
        <v>78.796</v>
      </c>
      <c r="Z4" s="42">
        <v>3</v>
      </c>
    </row>
    <row r="5" ht="409" customHeight="1" spans="1:26">
      <c r="A5" s="2">
        <v>4</v>
      </c>
      <c r="B5" s="13" t="s">
        <v>172</v>
      </c>
      <c r="C5" s="13" t="s">
        <v>194</v>
      </c>
      <c r="D5" s="13" t="s">
        <v>195</v>
      </c>
      <c r="E5" s="13">
        <v>92.62</v>
      </c>
      <c r="F5" s="14" t="s">
        <v>196</v>
      </c>
      <c r="G5" s="11">
        <f t="shared" si="0"/>
        <v>74.096</v>
      </c>
      <c r="H5" s="15" t="s">
        <v>32</v>
      </c>
      <c r="I5" s="17" t="s">
        <v>197</v>
      </c>
      <c r="J5" s="28">
        <v>55</v>
      </c>
      <c r="K5" s="28">
        <f t="shared" si="1"/>
        <v>2.86458333333333</v>
      </c>
      <c r="L5" s="15" t="s">
        <v>198</v>
      </c>
      <c r="M5" s="13">
        <v>4</v>
      </c>
      <c r="N5" s="13" t="s">
        <v>199</v>
      </c>
      <c r="O5" s="13">
        <v>2</v>
      </c>
      <c r="P5" s="17" t="s">
        <v>200</v>
      </c>
      <c r="Q5" s="15">
        <v>6</v>
      </c>
      <c r="R5" s="15">
        <v>17749659705</v>
      </c>
      <c r="S5" s="17" t="s">
        <v>201</v>
      </c>
      <c r="T5" s="15">
        <v>10</v>
      </c>
      <c r="U5" s="28">
        <f t="shared" si="2"/>
        <v>5</v>
      </c>
      <c r="V5" s="15">
        <v>2941671793</v>
      </c>
      <c r="W5" s="4">
        <f t="shared" si="3"/>
        <v>19.8645833333333</v>
      </c>
      <c r="X5" s="35">
        <f t="shared" si="4"/>
        <v>3.97291666666667</v>
      </c>
      <c r="Y5" s="35">
        <f t="shared" si="5"/>
        <v>78.0689166666667</v>
      </c>
      <c r="Z5" s="42">
        <v>4</v>
      </c>
    </row>
    <row r="6" ht="408" customHeight="1" spans="1:26">
      <c r="A6" s="2">
        <v>5</v>
      </c>
      <c r="B6" s="9" t="s">
        <v>172</v>
      </c>
      <c r="C6" s="9" t="s">
        <v>173</v>
      </c>
      <c r="D6" s="9" t="s">
        <v>202</v>
      </c>
      <c r="E6" s="9">
        <v>93.29</v>
      </c>
      <c r="F6" s="10" t="s">
        <v>203</v>
      </c>
      <c r="G6" s="11">
        <f t="shared" si="0"/>
        <v>74.632</v>
      </c>
      <c r="H6" s="9" t="s">
        <v>32</v>
      </c>
      <c r="I6" s="17" t="s">
        <v>204</v>
      </c>
      <c r="J6" s="25">
        <v>39</v>
      </c>
      <c r="K6" s="25">
        <f t="shared" si="1"/>
        <v>2.03125</v>
      </c>
      <c r="L6" s="9" t="s">
        <v>205</v>
      </c>
      <c r="M6" s="9">
        <v>4</v>
      </c>
      <c r="N6" s="9" t="s">
        <v>32</v>
      </c>
      <c r="O6" s="9"/>
      <c r="P6" s="9" t="s">
        <v>32</v>
      </c>
      <c r="Q6" s="36"/>
      <c r="R6" s="36">
        <v>17708484624</v>
      </c>
      <c r="S6" s="9" t="s">
        <v>206</v>
      </c>
      <c r="T6" s="36">
        <v>15</v>
      </c>
      <c r="U6" s="25">
        <f t="shared" si="2"/>
        <v>7.5</v>
      </c>
      <c r="V6" s="36">
        <v>1249137199</v>
      </c>
      <c r="W6" s="4">
        <f t="shared" si="3"/>
        <v>13.53125</v>
      </c>
      <c r="X6" s="35">
        <f t="shared" si="4"/>
        <v>2.70625</v>
      </c>
      <c r="Y6" s="35">
        <f t="shared" si="5"/>
        <v>77.33825</v>
      </c>
      <c r="Z6" s="42">
        <v>5</v>
      </c>
    </row>
    <row r="7" ht="409" customHeight="1" spans="1:26">
      <c r="A7" s="2">
        <v>6</v>
      </c>
      <c r="B7" s="13" t="s">
        <v>172</v>
      </c>
      <c r="C7" s="13" t="s">
        <v>194</v>
      </c>
      <c r="D7" s="13" t="s">
        <v>207</v>
      </c>
      <c r="E7" s="13">
        <v>91.29</v>
      </c>
      <c r="F7" s="16" t="s">
        <v>208</v>
      </c>
      <c r="G7" s="11">
        <f>E7*0.8</f>
        <v>73.032</v>
      </c>
      <c r="H7" s="13" t="s">
        <v>32</v>
      </c>
      <c r="I7" s="29" t="s">
        <v>209</v>
      </c>
      <c r="J7" s="28">
        <v>22</v>
      </c>
      <c r="K7" s="28">
        <f>J7/96*5</f>
        <v>1.14583333333333</v>
      </c>
      <c r="L7" s="13" t="s">
        <v>32</v>
      </c>
      <c r="M7" s="13"/>
      <c r="N7" s="13" t="s">
        <v>32</v>
      </c>
      <c r="O7" s="13"/>
      <c r="P7" s="13" t="s">
        <v>32</v>
      </c>
      <c r="Q7" s="16"/>
      <c r="R7" s="16">
        <v>15116305103</v>
      </c>
      <c r="S7" s="37" t="s">
        <v>210</v>
      </c>
      <c r="T7" s="16" t="s">
        <v>91</v>
      </c>
      <c r="U7" s="28">
        <f>T7/40*20</f>
        <v>5</v>
      </c>
      <c r="V7" s="16">
        <v>2050856868</v>
      </c>
      <c r="W7" s="4">
        <f>K7+M7+O7+Q7+U7</f>
        <v>6.14583333333333</v>
      </c>
      <c r="X7" s="35">
        <f>W7*0.2</f>
        <v>1.22916666666667</v>
      </c>
      <c r="Y7" s="35">
        <f>G7+X7</f>
        <v>74.2611666666667</v>
      </c>
      <c r="Z7" s="42">
        <v>6</v>
      </c>
    </row>
    <row r="8" ht="408" customHeight="1" spans="1:26">
      <c r="A8" s="2">
        <v>7</v>
      </c>
      <c r="B8" s="13" t="s">
        <v>172</v>
      </c>
      <c r="C8" s="17" t="s">
        <v>211</v>
      </c>
      <c r="D8" s="13" t="s">
        <v>212</v>
      </c>
      <c r="E8" s="13">
        <v>90.42</v>
      </c>
      <c r="F8" s="16" t="s">
        <v>213</v>
      </c>
      <c r="G8" s="11">
        <f>E8*0.8</f>
        <v>72.336</v>
      </c>
      <c r="H8" s="13" t="s">
        <v>32</v>
      </c>
      <c r="I8" s="29" t="s">
        <v>214</v>
      </c>
      <c r="J8" s="28">
        <v>33</v>
      </c>
      <c r="K8" s="28">
        <f>J8/96*5</f>
        <v>1.71875</v>
      </c>
      <c r="L8" s="13" t="s">
        <v>32</v>
      </c>
      <c r="M8" s="13"/>
      <c r="N8" s="13" t="s">
        <v>32</v>
      </c>
      <c r="O8" s="13"/>
      <c r="P8" s="13" t="s">
        <v>32</v>
      </c>
      <c r="Q8" s="16"/>
      <c r="R8" s="16" t="s">
        <v>215</v>
      </c>
      <c r="S8" s="17" t="s">
        <v>216</v>
      </c>
      <c r="T8" s="38" t="s">
        <v>91</v>
      </c>
      <c r="U8" s="39">
        <f>T8/40*20</f>
        <v>5</v>
      </c>
      <c r="V8" s="38" t="s">
        <v>217</v>
      </c>
      <c r="W8" s="4">
        <f>K8+M8+O8+Q8+U8</f>
        <v>6.71875</v>
      </c>
      <c r="X8" s="35">
        <f>W8*0.2</f>
        <v>1.34375</v>
      </c>
      <c r="Y8" s="35">
        <f>G8+X8</f>
        <v>73.67975</v>
      </c>
      <c r="Z8" s="42">
        <v>7</v>
      </c>
    </row>
    <row r="9" ht="409" customHeight="1" spans="1:26">
      <c r="A9" s="2">
        <v>8</v>
      </c>
      <c r="B9" s="16" t="s">
        <v>172</v>
      </c>
      <c r="C9" s="16" t="s">
        <v>187</v>
      </c>
      <c r="D9" s="16" t="s">
        <v>218</v>
      </c>
      <c r="E9" s="16" t="s">
        <v>219</v>
      </c>
      <c r="F9" s="16" t="s">
        <v>220</v>
      </c>
      <c r="G9" s="18" t="s">
        <v>221</v>
      </c>
      <c r="H9" s="16" t="s">
        <v>32</v>
      </c>
      <c r="I9" s="30" t="s">
        <v>222</v>
      </c>
      <c r="J9" s="28">
        <v>6</v>
      </c>
      <c r="K9" s="28">
        <f>J9/96*5</f>
        <v>0.3125</v>
      </c>
      <c r="L9" s="16" t="s">
        <v>32</v>
      </c>
      <c r="M9" s="16"/>
      <c r="N9" s="16" t="s">
        <v>32</v>
      </c>
      <c r="O9" s="16"/>
      <c r="P9" s="16" t="s">
        <v>32</v>
      </c>
      <c r="Q9" s="16"/>
      <c r="R9" s="16">
        <v>18031102578</v>
      </c>
      <c r="S9" s="30" t="s">
        <v>223</v>
      </c>
      <c r="T9" s="16" t="s">
        <v>60</v>
      </c>
      <c r="U9" s="28">
        <f>T9/40*20</f>
        <v>2.5</v>
      </c>
      <c r="V9" s="16">
        <v>1531428821</v>
      </c>
      <c r="W9" s="4">
        <f>K9+M9+O9+Q9+U9</f>
        <v>2.8125</v>
      </c>
      <c r="X9" s="35">
        <f>W9*0.2</f>
        <v>0.5625</v>
      </c>
      <c r="Y9" s="35">
        <f>G9+X9</f>
        <v>73.4725</v>
      </c>
      <c r="Z9" s="42">
        <v>8</v>
      </c>
    </row>
    <row r="10" ht="409" customHeight="1" spans="1:26">
      <c r="A10" s="2">
        <v>9</v>
      </c>
      <c r="B10" s="13" t="s">
        <v>172</v>
      </c>
      <c r="C10" s="13" t="s">
        <v>211</v>
      </c>
      <c r="D10" s="13" t="s">
        <v>224</v>
      </c>
      <c r="E10" s="13">
        <v>90.28</v>
      </c>
      <c r="F10" s="19" t="s">
        <v>225</v>
      </c>
      <c r="G10" s="11">
        <f>E10*0.8</f>
        <v>72.224</v>
      </c>
      <c r="H10" s="15" t="s">
        <v>226</v>
      </c>
      <c r="I10" s="17" t="s">
        <v>227</v>
      </c>
      <c r="J10" s="28">
        <v>1</v>
      </c>
      <c r="K10" s="28">
        <f>J10/96*5</f>
        <v>0.0520833333333333</v>
      </c>
      <c r="L10" s="13" t="s">
        <v>32</v>
      </c>
      <c r="M10" s="13"/>
      <c r="N10" s="13" t="s">
        <v>32</v>
      </c>
      <c r="O10" s="13"/>
      <c r="P10" s="13" t="s">
        <v>32</v>
      </c>
      <c r="Q10" s="16"/>
      <c r="R10" s="16">
        <v>18593349616</v>
      </c>
      <c r="S10" s="17" t="s">
        <v>228</v>
      </c>
      <c r="T10" s="40">
        <v>5</v>
      </c>
      <c r="U10" s="28">
        <f>T10/40*20</f>
        <v>2.5</v>
      </c>
      <c r="V10" s="40">
        <v>2963165801</v>
      </c>
      <c r="W10" s="4">
        <f>K10+M10+O10+Q10+U10</f>
        <v>2.55208333333333</v>
      </c>
      <c r="X10" s="35">
        <f>W10*0.2</f>
        <v>0.510416666666667</v>
      </c>
      <c r="Y10" s="35">
        <f>G10+X10</f>
        <v>72.7344166666667</v>
      </c>
      <c r="Z10" s="42">
        <v>9</v>
      </c>
    </row>
    <row r="11" ht="408" customHeight="1" spans="1:26">
      <c r="A11" s="2">
        <v>10</v>
      </c>
      <c r="B11" s="9" t="s">
        <v>172</v>
      </c>
      <c r="C11" s="9" t="s">
        <v>194</v>
      </c>
      <c r="D11" s="9" t="s">
        <v>229</v>
      </c>
      <c r="E11" s="9">
        <v>90.02</v>
      </c>
      <c r="F11" s="20" t="s">
        <v>230</v>
      </c>
      <c r="G11" s="21">
        <f>E11*0.8</f>
        <v>72.016</v>
      </c>
      <c r="H11" s="9" t="s">
        <v>32</v>
      </c>
      <c r="I11" s="26" t="s">
        <v>231</v>
      </c>
      <c r="J11" s="25">
        <v>9</v>
      </c>
      <c r="K11" s="25">
        <f>J11/96*5</f>
        <v>0.46875</v>
      </c>
      <c r="L11" s="9" t="s">
        <v>32</v>
      </c>
      <c r="M11" s="9"/>
      <c r="N11" s="9" t="s">
        <v>32</v>
      </c>
      <c r="O11" s="17"/>
      <c r="P11" s="31" t="s">
        <v>234</v>
      </c>
      <c r="Q11" s="12">
        <v>0</v>
      </c>
      <c r="R11" s="12">
        <v>15343098445</v>
      </c>
      <c r="S11" s="9" t="s">
        <v>235</v>
      </c>
      <c r="T11" s="12">
        <v>5</v>
      </c>
      <c r="U11" s="25">
        <f>T11/40*20</f>
        <v>2.5</v>
      </c>
      <c r="V11" s="12">
        <v>1620347937</v>
      </c>
      <c r="W11" s="4">
        <f>K11+M11+O11+Q11+U11</f>
        <v>2.96875</v>
      </c>
      <c r="X11" s="35">
        <f>W11*0.2</f>
        <v>0.59375</v>
      </c>
      <c r="Y11" s="35">
        <f>G11+X11</f>
        <v>72.60975</v>
      </c>
      <c r="Z11" s="42">
        <v>10</v>
      </c>
    </row>
    <row r="12" spans="1:22">
      <c r="A12" s="22"/>
      <c r="B12" s="22"/>
      <c r="C12" s="22"/>
      <c r="D12" s="23"/>
      <c r="E12" s="23"/>
      <c r="F12" s="23"/>
      <c r="G12" s="23"/>
      <c r="H12" s="23"/>
      <c r="I12" s="32"/>
      <c r="J12" s="23"/>
      <c r="K12" s="23"/>
      <c r="L12" s="23"/>
      <c r="M12" s="23"/>
      <c r="N12" s="23"/>
      <c r="O12" s="23"/>
      <c r="P12" s="23"/>
      <c r="Q12" s="23"/>
      <c r="R12" s="23"/>
      <c r="S12" s="32"/>
      <c r="T12" s="23"/>
      <c r="U12" s="23"/>
      <c r="V12" s="23"/>
    </row>
  </sheetData>
  <sortState ref="A2:Z11">
    <sortCondition ref="Y2:Y11" descending="1"/>
  </sortState>
  <pageMargins left="0.393055555555556" right="0.393055555555556" top="0.314583333333333" bottom="0.314583333333333" header="0.5" footer="0.5"/>
  <pageSetup paperSize="8" scale="5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汇总表</vt:lpstr>
      <vt:lpstr>植保</vt:lpstr>
      <vt:lpstr>植检</vt:lpstr>
      <vt:lpstr>生信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颜淑萍</dc:creator>
  <cp:lastModifiedBy>欧阳倩</cp:lastModifiedBy>
  <dcterms:created xsi:type="dcterms:W3CDTF">2019-09-12T01:45:00Z</dcterms:created>
  <cp:lastPrinted>2021-09-13T14:38:00Z</cp:lastPrinted>
  <dcterms:modified xsi:type="dcterms:W3CDTF">2026-09-09T09:58:05Z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DA12AE547F3B40BDA49168481E9D9D83_13</vt:lpwstr>
  </property>
  <property fmtid="{D5CDD505-2E9C-101B-9397-08002B2CF9AE}" pid="4" name="CalculationRule">
    <vt:i4>0</vt:i4>
  </property>
</Properties>
</file>